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W3Seiten\aktuell\s_multimedia\"/>
    </mc:Choice>
  </mc:AlternateContent>
  <bookViews>
    <workbookView xWindow="-240" yWindow="15" windowWidth="9690" windowHeight="6195" activeTab="6"/>
  </bookViews>
  <sheets>
    <sheet name="Übungsblatt 1" sheetId="5" r:id="rId1"/>
    <sheet name="Musterlösung Klasse" sheetId="3" r:id="rId2"/>
    <sheet name="Musterlösung Arbeit X" sheetId="2" r:id="rId3"/>
    <sheet name="Musterlösung Deckblatt" sheetId="1" r:id="rId4"/>
    <sheet name="Übungsblatt 2" sheetId="8" r:id="rId5"/>
    <sheet name="Notenschlüssel" sheetId="6" r:id="rId6"/>
    <sheet name="Erg. Arbeit X" sheetId="7" r:id="rId7"/>
    <sheet name="Bsp. Erweiterter Notenschlüssel" sheetId="9" r:id="rId8"/>
  </sheets>
  <calcPr calcId="162913"/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8" i="2"/>
  <c r="H26" i="2"/>
  <c r="H25" i="2"/>
  <c r="H24" i="2"/>
  <c r="H23" i="2"/>
  <c r="H22" i="2"/>
  <c r="T7" i="3"/>
  <c r="B9" i="2"/>
  <c r="B10" i="2"/>
  <c r="B11" i="2"/>
  <c r="B12" i="2"/>
  <c r="B13" i="2"/>
  <c r="B14" i="2"/>
  <c r="B15" i="2"/>
  <c r="B16" i="2"/>
  <c r="B17" i="2"/>
  <c r="B8" i="2"/>
  <c r="H21" i="7"/>
  <c r="D22" i="7"/>
  <c r="D23" i="7" s="1"/>
  <c r="E22" i="7"/>
  <c r="E23" i="7" s="1"/>
  <c r="F22" i="7"/>
  <c r="F23" i="7" s="1"/>
  <c r="G22" i="7"/>
  <c r="G23" i="7" s="1"/>
  <c r="C22" i="7"/>
  <c r="C23" i="7" s="1"/>
  <c r="H9" i="7"/>
  <c r="I9" i="7" s="1"/>
  <c r="H8" i="7"/>
  <c r="I8" i="7" s="1"/>
  <c r="H7" i="7"/>
  <c r="I7" i="7" s="1"/>
  <c r="H6" i="7"/>
  <c r="I6" i="7" s="1"/>
  <c r="I22" i="7" l="1"/>
  <c r="H22" i="7"/>
  <c r="H23" i="7" s="1"/>
  <c r="D16" i="6"/>
  <c r="A2" i="2"/>
  <c r="C4" i="2"/>
  <c r="F4" i="2"/>
  <c r="I4" i="2"/>
  <c r="A9" i="2"/>
  <c r="A10" i="2" s="1"/>
  <c r="A11" i="2" s="1"/>
  <c r="A12" i="2" s="1"/>
  <c r="A13" i="2" s="1"/>
  <c r="A14" i="2" s="1"/>
  <c r="A15" i="2" s="1"/>
  <c r="A16" i="2" s="1"/>
  <c r="A17" i="2" s="1"/>
  <c r="F23" i="2"/>
  <c r="F24" i="2"/>
  <c r="F25" i="2"/>
  <c r="F26" i="2"/>
  <c r="F27" i="2"/>
  <c r="H27" i="2"/>
  <c r="C30" i="2"/>
  <c r="A1" i="1"/>
  <c r="A6" i="1"/>
  <c r="G12" i="1"/>
  <c r="G30" i="1"/>
  <c r="A9" i="3"/>
  <c r="A10" i="3" s="1"/>
  <c r="A11" i="3" s="1"/>
  <c r="A12" i="3" s="1"/>
  <c r="A13" i="3" s="1"/>
  <c r="A14" i="3" s="1"/>
  <c r="A15" i="3" s="1"/>
  <c r="A16" i="3" s="1"/>
  <c r="A17" i="3" s="1"/>
  <c r="A18" i="3" s="1"/>
  <c r="P9" i="3"/>
  <c r="Q9" i="3"/>
  <c r="R9" i="3"/>
  <c r="S9" i="3" s="1"/>
  <c r="T9" i="3"/>
  <c r="P10" i="3"/>
  <c r="Q10" i="3"/>
  <c r="T10" i="3"/>
  <c r="P11" i="3"/>
  <c r="Q11" i="3"/>
  <c r="R11" i="3"/>
  <c r="S11" i="3" s="1"/>
  <c r="T11" i="3"/>
  <c r="P12" i="3"/>
  <c r="Q12" i="3"/>
  <c r="T12" i="3"/>
  <c r="P13" i="3"/>
  <c r="Q13" i="3"/>
  <c r="R13" i="3"/>
  <c r="S13" i="3" s="1"/>
  <c r="T13" i="3"/>
  <c r="P14" i="3"/>
  <c r="Q14" i="3"/>
  <c r="T14" i="3"/>
  <c r="P15" i="3"/>
  <c r="Q15" i="3"/>
  <c r="R15" i="3"/>
  <c r="S15" i="3" s="1"/>
  <c r="T15" i="3"/>
  <c r="P16" i="3"/>
  <c r="Q16" i="3"/>
  <c r="T16" i="3"/>
  <c r="P17" i="3"/>
  <c r="Q17" i="3"/>
  <c r="R17" i="3"/>
  <c r="S17" i="3" s="1"/>
  <c r="T17" i="3"/>
  <c r="P18" i="3"/>
  <c r="Q18" i="3"/>
  <c r="T18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R18" i="3" l="1"/>
  <c r="S18" i="3" s="1"/>
  <c r="R16" i="3"/>
  <c r="S16" i="3" s="1"/>
  <c r="R14" i="3"/>
  <c r="S14" i="3" s="1"/>
  <c r="R12" i="3"/>
  <c r="S12" i="3" s="1"/>
  <c r="R10" i="3"/>
  <c r="S10" i="3" s="1"/>
  <c r="C27" i="2"/>
  <c r="C22" i="2"/>
  <c r="C25" i="2"/>
  <c r="D29" i="2"/>
  <c r="F44" i="1" s="1"/>
  <c r="C24" i="2"/>
  <c r="C26" i="2"/>
  <c r="C23" i="2"/>
  <c r="F38" i="1" l="1"/>
  <c r="D24" i="2"/>
  <c r="C29" i="2"/>
  <c r="E30" i="1" s="1"/>
  <c r="F32" i="1"/>
  <c r="D27" i="2"/>
  <c r="F34" i="1"/>
  <c r="D26" i="2"/>
  <c r="D23" i="2"/>
  <c r="F40" i="1"/>
  <c r="F42" i="1"/>
  <c r="D22" i="2"/>
  <c r="F36" i="1"/>
  <c r="D25" i="2"/>
  <c r="D30" i="2" l="1"/>
</calcChain>
</file>

<file path=xl/sharedStrings.xml><?xml version="1.0" encoding="utf-8"?>
<sst xmlns="http://schemas.openxmlformats.org/spreadsheetml/2006/main" count="171" uniqueCount="97">
  <si>
    <t>Abgabeblatt Stegreifaufgabe</t>
  </si>
  <si>
    <t>Nummer der Stegreifaufgabe:</t>
  </si>
  <si>
    <t>Fach:</t>
  </si>
  <si>
    <t>_______________________</t>
  </si>
  <si>
    <t>zurückgegeben am:</t>
  </si>
  <si>
    <t>in die Notenliste eingetragen:</t>
  </si>
  <si>
    <t>Leistungsergebnis:</t>
  </si>
  <si>
    <t>Fehlende Arbeiten:</t>
  </si>
  <si>
    <t>Schülerzahl</t>
  </si>
  <si>
    <t>von</t>
  </si>
  <si>
    <t>Note 1</t>
  </si>
  <si>
    <t>Note 2</t>
  </si>
  <si>
    <t>Note 3</t>
  </si>
  <si>
    <t>Note 4</t>
  </si>
  <si>
    <t>Note 5</t>
  </si>
  <si>
    <t>Note 6</t>
  </si>
  <si>
    <t>Durchschnitt</t>
  </si>
  <si>
    <t>Unterschrift: ___________________________________</t>
  </si>
  <si>
    <t xml:space="preserve">Abgabeblatt </t>
  </si>
  <si>
    <t>NR</t>
  </si>
  <si>
    <t>NAME</t>
  </si>
  <si>
    <t>Note</t>
  </si>
  <si>
    <t>Auermann Nadja</t>
  </si>
  <si>
    <t>Caesar Julius</t>
  </si>
  <si>
    <t>Däumling Gottfried</t>
  </si>
  <si>
    <t>Duck Dagobert</t>
  </si>
  <si>
    <t>Gorbatschow Michail</t>
  </si>
  <si>
    <t>Noten-</t>
  </si>
  <si>
    <t>Notenstufen:</t>
  </si>
  <si>
    <t>Anzahl:</t>
  </si>
  <si>
    <t>summe:</t>
  </si>
  <si>
    <t>Notenschlüssel:</t>
  </si>
  <si>
    <t>bis</t>
  </si>
  <si>
    <t>teilgenommen:</t>
  </si>
  <si>
    <t>Notendurchschnitt</t>
  </si>
  <si>
    <t>Klassenstärke:</t>
  </si>
  <si>
    <t>Notensumme</t>
  </si>
  <si>
    <t>Notenübersicht</t>
  </si>
  <si>
    <t>Gewichtung:</t>
  </si>
  <si>
    <t>zu</t>
  </si>
  <si>
    <t>Schülerzahl:</t>
  </si>
  <si>
    <t>S1</t>
  </si>
  <si>
    <t>S2</t>
  </si>
  <si>
    <t>S3</t>
  </si>
  <si>
    <t>S4</t>
  </si>
  <si>
    <t>T1</t>
  </si>
  <si>
    <t>T2</t>
  </si>
  <si>
    <t>T3</t>
  </si>
  <si>
    <t>T4</t>
  </si>
  <si>
    <t>T5</t>
  </si>
  <si>
    <t>M1</t>
  </si>
  <si>
    <t>M2</t>
  </si>
  <si>
    <t>M3</t>
  </si>
  <si>
    <t>M4</t>
  </si>
  <si>
    <t>DSA</t>
  </si>
  <si>
    <t>DSTM</t>
  </si>
  <si>
    <t>Schnitte</t>
  </si>
  <si>
    <t>Schule</t>
  </si>
  <si>
    <t>Chemie</t>
  </si>
  <si>
    <t>UB</t>
  </si>
  <si>
    <t>Kires Marian</t>
  </si>
  <si>
    <t>Györyova Hanna</t>
  </si>
  <si>
    <t>Huber Alois</t>
  </si>
  <si>
    <t>Ohlmeier Marika</t>
  </si>
  <si>
    <t>Dorf Mario</t>
  </si>
  <si>
    <t>Z</t>
  </si>
  <si>
    <t>dM</t>
  </si>
  <si>
    <t>dS</t>
  </si>
  <si>
    <t>dZ</t>
  </si>
  <si>
    <t>%</t>
  </si>
  <si>
    <t>Zahl</t>
  </si>
  <si>
    <t>Schnitt</t>
  </si>
  <si>
    <t>Ergebnis</t>
  </si>
  <si>
    <t>vom</t>
  </si>
  <si>
    <t>Nr</t>
  </si>
  <si>
    <t>Name</t>
  </si>
  <si>
    <t>2</t>
  </si>
  <si>
    <t>Sum</t>
  </si>
  <si>
    <t>Mustermann</t>
  </si>
  <si>
    <t>Max. erreichbar</t>
  </si>
  <si>
    <t>Prozent erreicht</t>
  </si>
  <si>
    <t>1</t>
  </si>
  <si>
    <t>3</t>
  </si>
  <si>
    <t>4</t>
  </si>
  <si>
    <t>Klasse 10a</t>
  </si>
  <si>
    <t>Schulaufgabe 1</t>
  </si>
  <si>
    <t>% erreicht</t>
  </si>
  <si>
    <t>geschrieben am:</t>
  </si>
  <si>
    <t>Schuljahr 2013/2014</t>
  </si>
  <si>
    <t>Legende:</t>
  </si>
  <si>
    <t>Felder mit manueller Eingabe (keine Farbe)</t>
  </si>
  <si>
    <t>Felder, deren Inhalt berechnet wird (mit Farbe)</t>
  </si>
  <si>
    <t>Zeugnisnote</t>
  </si>
  <si>
    <t>Tabellenkopf</t>
  </si>
  <si>
    <t>Festwerte, die Berechnungsgrundlage sind</t>
  </si>
  <si>
    <t>max. Rohpunkte</t>
  </si>
  <si>
    <t>Schritt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</si>
</sst>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General_)"/>
    <numFmt numFmtId="165" formatCode="dd\-mmm\-yy_)"/>
    <numFmt numFmtId="166" formatCode="0.000_)"/>
    <numFmt numFmtId="167" formatCode="0.00_)"/>
    <numFmt numFmtId="168" formatCode="0_)"/>
    <numFmt numFmtId="169" formatCode="0.0"/>
    <numFmt numFmtId="170" formatCode="d/m/yy;@"/>
  </numFmts>
  <fonts count="29" x14ac:knownFonts="1">
    <font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i/>
      <sz val="20"/>
      <color indexed="37"/>
      <name val="Arial"/>
      <family val="2"/>
    </font>
    <font>
      <b/>
      <i/>
      <sz val="10"/>
      <color indexed="37"/>
      <name val="Arial"/>
      <family val="2"/>
    </font>
    <font>
      <sz val="10"/>
      <color indexed="37"/>
      <name val="Arial"/>
      <family val="2"/>
    </font>
    <font>
      <sz val="20"/>
      <color indexed="37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i/>
      <sz val="20"/>
      <color indexed="5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4"/>
      <color indexed="56"/>
      <name val="Arial"/>
      <family val="2"/>
    </font>
    <font>
      <sz val="10"/>
      <name val="Arial"/>
    </font>
    <font>
      <b/>
      <sz val="10"/>
      <color indexed="14"/>
      <name val="Arial"/>
      <family val="2"/>
    </font>
    <font>
      <b/>
      <sz val="20"/>
      <name val="Arial"/>
      <family val="2"/>
    </font>
    <font>
      <b/>
      <sz val="12"/>
      <color indexed="14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i/>
      <sz val="20"/>
      <color rgb="FF0000FF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19" fillId="0" borderId="0"/>
    <xf numFmtId="0" fontId="11" fillId="0" borderId="0"/>
  </cellStyleXfs>
  <cellXfs count="150">
    <xf numFmtId="164" fontId="0" fillId="0" borderId="0" xfId="0"/>
    <xf numFmtId="164" fontId="0" fillId="0" borderId="0" xfId="0" applyNumberFormat="1" applyAlignment="1" applyProtection="1">
      <alignment horizontal="left"/>
    </xf>
    <xf numFmtId="164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Protection="1"/>
    <xf numFmtId="164" fontId="1" fillId="0" borderId="0" xfId="0" applyNumberFormat="1" applyFont="1" applyProtection="1"/>
    <xf numFmtId="164" fontId="2" fillId="0" borderId="0" xfId="0" applyNumberFormat="1" applyFont="1" applyAlignment="1" applyProtection="1">
      <alignment horizontal="left"/>
    </xf>
    <xf numFmtId="164" fontId="2" fillId="0" borderId="0" xfId="0" applyNumberFormat="1" applyFont="1" applyProtection="1"/>
    <xf numFmtId="164" fontId="3" fillId="0" borderId="0" xfId="0" applyFont="1"/>
    <xf numFmtId="164" fontId="2" fillId="0" borderId="0" xfId="0" applyFont="1"/>
    <xf numFmtId="164" fontId="0" fillId="0" borderId="0" xfId="0" applyNumberFormat="1" applyAlignment="1" applyProtection="1">
      <alignment horizontal="center"/>
    </xf>
    <xf numFmtId="164" fontId="1" fillId="0" borderId="0" xfId="0" applyFont="1"/>
    <xf numFmtId="164" fontId="4" fillId="0" borderId="0" xfId="0" applyFont="1"/>
    <xf numFmtId="164" fontId="0" fillId="0" borderId="0" xfId="0" applyAlignment="1">
      <alignment horizontal="center"/>
    </xf>
    <xf numFmtId="164" fontId="0" fillId="0" borderId="0" xfId="0" applyFill="1"/>
    <xf numFmtId="164" fontId="5" fillId="0" borderId="0" xfId="0" applyNumberFormat="1" applyFont="1" applyAlignment="1" applyProtection="1">
      <alignment horizontal="left"/>
    </xf>
    <xf numFmtId="164" fontId="6" fillId="3" borderId="0" xfId="0" applyNumberFormat="1" applyFont="1" applyFill="1" applyProtection="1"/>
    <xf numFmtId="164" fontId="7" fillId="3" borderId="0" xfId="0" applyNumberFormat="1" applyFont="1" applyFill="1" applyProtection="1"/>
    <xf numFmtId="164" fontId="7" fillId="3" borderId="0" xfId="0" applyFont="1" applyFill="1"/>
    <xf numFmtId="164" fontId="8" fillId="3" borderId="0" xfId="0" applyFont="1" applyFill="1"/>
    <xf numFmtId="164" fontId="6" fillId="0" borderId="0" xfId="0" applyFont="1"/>
    <xf numFmtId="164" fontId="7" fillId="0" borderId="0" xfId="0" applyFont="1"/>
    <xf numFmtId="164" fontId="8" fillId="0" borderId="0" xfId="0" applyFont="1"/>
    <xf numFmtId="164" fontId="9" fillId="0" borderId="0" xfId="0" applyFont="1"/>
    <xf numFmtId="164" fontId="10" fillId="0" borderId="0" xfId="0" applyFont="1"/>
    <xf numFmtId="164" fontId="12" fillId="0" borderId="0" xfId="0" applyFont="1"/>
    <xf numFmtId="164" fontId="12" fillId="0" borderId="0" xfId="0" applyFont="1" applyAlignment="1">
      <alignment horizontal="center"/>
    </xf>
    <xf numFmtId="2" fontId="13" fillId="3" borderId="0" xfId="0" applyNumberFormat="1" applyFont="1" applyFill="1"/>
    <xf numFmtId="164" fontId="0" fillId="4" borderId="0" xfId="0" applyFill="1"/>
    <xf numFmtId="164" fontId="14" fillId="3" borderId="0" xfId="0" applyNumberFormat="1" applyFont="1" applyFill="1" applyAlignment="1" applyProtection="1">
      <alignment horizontal="left"/>
    </xf>
    <xf numFmtId="164" fontId="15" fillId="0" borderId="0" xfId="0" applyNumberFormat="1" applyFont="1" applyAlignment="1" applyProtection="1">
      <alignment horizontal="left"/>
    </xf>
    <xf numFmtId="164" fontId="15" fillId="0" borderId="0" xfId="0" applyFont="1"/>
    <xf numFmtId="164" fontId="16" fillId="0" borderId="0" xfId="0" applyFont="1"/>
    <xf numFmtId="166" fontId="16" fillId="0" borderId="0" xfId="0" applyNumberFormat="1" applyFont="1" applyProtection="1"/>
    <xf numFmtId="164" fontId="17" fillId="0" borderId="0" xfId="0" applyFont="1"/>
    <xf numFmtId="164" fontId="18" fillId="0" borderId="0" xfId="0" applyFont="1"/>
    <xf numFmtId="164" fontId="0" fillId="0" borderId="0" xfId="0"/>
    <xf numFmtId="0" fontId="19" fillId="0" borderId="0" xfId="1"/>
    <xf numFmtId="0" fontId="2" fillId="0" borderId="0" xfId="1" applyFont="1"/>
    <xf numFmtId="0" fontId="17" fillId="2" borderId="1" xfId="1" applyFont="1" applyFill="1" applyBorder="1"/>
    <xf numFmtId="0" fontId="2" fillId="0" borderId="1" xfId="1" applyFont="1" applyFill="1" applyBorder="1"/>
    <xf numFmtId="0" fontId="2" fillId="4" borderId="1" xfId="1" applyFont="1" applyFill="1" applyBorder="1"/>
    <xf numFmtId="1" fontId="17" fillId="2" borderId="1" xfId="1" applyNumberFormat="1" applyFont="1" applyFill="1" applyBorder="1" applyAlignment="1">
      <alignment horizontal="right"/>
    </xf>
    <xf numFmtId="1" fontId="2" fillId="0" borderId="1" xfId="1" applyNumberFormat="1" applyFont="1" applyBorder="1" applyAlignment="1">
      <alignment horizontal="right" vertical="top" wrapText="1"/>
    </xf>
    <xf numFmtId="1" fontId="2" fillId="0" borderId="0" xfId="1" applyNumberFormat="1" applyFont="1" applyAlignment="1">
      <alignment horizontal="right"/>
    </xf>
    <xf numFmtId="0" fontId="17" fillId="0" borderId="1" xfId="1" applyFont="1" applyFill="1" applyBorder="1"/>
    <xf numFmtId="1" fontId="2" fillId="2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 vertical="top" wrapText="1"/>
    </xf>
    <xf numFmtId="169" fontId="2" fillId="0" borderId="0" xfId="1" applyNumberFormat="1" applyFont="1" applyAlignment="1">
      <alignment horizontal="right"/>
    </xf>
    <xf numFmtId="169" fontId="17" fillId="2" borderId="1" xfId="1" applyNumberFormat="1" applyFont="1" applyFill="1" applyBorder="1" applyAlignment="1">
      <alignment horizontal="right"/>
    </xf>
    <xf numFmtId="169" fontId="2" fillId="0" borderId="5" xfId="1" applyNumberFormat="1" applyFont="1" applyFill="1" applyBorder="1" applyAlignment="1">
      <alignment horizontal="right"/>
    </xf>
    <xf numFmtId="169" fontId="2" fillId="0" borderId="5" xfId="1" applyNumberFormat="1" applyFont="1" applyBorder="1" applyAlignment="1">
      <alignment horizontal="right" vertical="top" wrapText="1"/>
    </xf>
    <xf numFmtId="1" fontId="21" fillId="0" borderId="0" xfId="1" applyNumberFormat="1" applyFont="1" applyAlignment="1">
      <alignment horizontal="left"/>
    </xf>
    <xf numFmtId="0" fontId="22" fillId="0" borderId="0" xfId="1" applyFont="1"/>
    <xf numFmtId="1" fontId="23" fillId="0" borderId="1" xfId="1" applyNumberFormat="1" applyFont="1" applyFill="1" applyBorder="1" applyAlignment="1">
      <alignment horizontal="right"/>
    </xf>
    <xf numFmtId="169" fontId="23" fillId="0" borderId="5" xfId="1" applyNumberFormat="1" applyFont="1" applyFill="1" applyBorder="1" applyAlignment="1">
      <alignment horizontal="right"/>
    </xf>
    <xf numFmtId="0" fontId="19" fillId="0" borderId="0" xfId="1"/>
    <xf numFmtId="1" fontId="2" fillId="0" borderId="0" xfId="1" applyNumberFormat="1" applyFont="1"/>
    <xf numFmtId="0" fontId="2" fillId="0" borderId="2" xfId="1" applyFont="1" applyBorder="1"/>
    <xf numFmtId="169" fontId="2" fillId="0" borderId="3" xfId="1" applyNumberFormat="1" applyFont="1" applyFill="1" applyBorder="1" applyAlignment="1">
      <alignment horizontal="right"/>
    </xf>
    <xf numFmtId="0" fontId="2" fillId="0" borderId="3" xfId="1" applyFont="1" applyBorder="1"/>
    <xf numFmtId="0" fontId="2" fillId="0" borderId="3" xfId="1" applyFont="1" applyBorder="1" applyAlignment="1">
      <alignment horizontal="right"/>
    </xf>
    <xf numFmtId="1" fontId="21" fillId="0" borderId="0" xfId="1" applyNumberFormat="1" applyFont="1"/>
    <xf numFmtId="0" fontId="11" fillId="0" borderId="1" xfId="2" applyBorder="1"/>
    <xf numFmtId="1" fontId="4" fillId="0" borderId="0" xfId="1" applyNumberFormat="1" applyFont="1"/>
    <xf numFmtId="169" fontId="4" fillId="0" borderId="0" xfId="1" applyNumberFormat="1" applyFont="1"/>
    <xf numFmtId="170" fontId="4" fillId="0" borderId="0" xfId="1" applyNumberFormat="1" applyFont="1" applyAlignment="1">
      <alignment horizontal="left"/>
    </xf>
    <xf numFmtId="164" fontId="24" fillId="0" borderId="0" xfId="0" applyFont="1"/>
    <xf numFmtId="164" fontId="24" fillId="2" borderId="0" xfId="0" applyNumberFormat="1" applyFont="1" applyFill="1" applyAlignment="1" applyProtection="1">
      <alignment horizontal="left"/>
    </xf>
    <xf numFmtId="164" fontId="24" fillId="2" borderId="0" xfId="0" applyNumberFormat="1" applyFont="1" applyFill="1" applyAlignment="1" applyProtection="1">
      <alignment horizontal="center"/>
    </xf>
    <xf numFmtId="166" fontId="24" fillId="2" borderId="0" xfId="0" applyNumberFormat="1" applyFont="1" applyFill="1" applyAlignment="1" applyProtection="1">
      <alignment horizontal="center"/>
    </xf>
    <xf numFmtId="164" fontId="25" fillId="2" borderId="0" xfId="0" applyFont="1" applyFill="1" applyAlignment="1">
      <alignment horizontal="center"/>
    </xf>
    <xf numFmtId="164" fontId="24" fillId="0" borderId="0" xfId="0" applyFont="1" applyFill="1"/>
    <xf numFmtId="164" fontId="24" fillId="0" borderId="0" xfId="0" applyNumberFormat="1" applyFont="1" applyAlignment="1" applyProtection="1">
      <alignment horizontal="center"/>
    </xf>
    <xf numFmtId="164" fontId="24" fillId="0" borderId="0" xfId="0" applyFont="1" applyAlignment="1">
      <alignment horizontal="center"/>
    </xf>
    <xf numFmtId="2" fontId="24" fillId="0" borderId="0" xfId="0" applyNumberFormat="1" applyFont="1"/>
    <xf numFmtId="2" fontId="24" fillId="0" borderId="0" xfId="0" applyNumberFormat="1" applyFont="1" applyFill="1"/>
    <xf numFmtId="1" fontId="25" fillId="0" borderId="0" xfId="0" applyNumberFormat="1" applyFont="1" applyFill="1" applyAlignment="1">
      <alignment horizontal="center"/>
    </xf>
    <xf numFmtId="0" fontId="19" fillId="0" borderId="0" xfId="1"/>
    <xf numFmtId="0" fontId="2" fillId="0" borderId="0" xfId="1" applyFont="1"/>
    <xf numFmtId="0" fontId="17" fillId="2" borderId="1" xfId="1" applyFont="1" applyFill="1" applyBorder="1"/>
    <xf numFmtId="0" fontId="2" fillId="0" borderId="1" xfId="1" applyFont="1" applyFill="1" applyBorder="1"/>
    <xf numFmtId="1" fontId="17" fillId="2" borderId="1" xfId="1" applyNumberFormat="1" applyFont="1" applyFill="1" applyBorder="1" applyAlignment="1">
      <alignment horizontal="right"/>
    </xf>
    <xf numFmtId="1" fontId="2" fillId="0" borderId="1" xfId="1" applyNumberFormat="1" applyFont="1" applyBorder="1" applyAlignment="1">
      <alignment horizontal="right" vertical="top" wrapText="1"/>
    </xf>
    <xf numFmtId="1" fontId="2" fillId="0" borderId="0" xfId="1" applyNumberFormat="1" applyFont="1" applyAlignment="1">
      <alignment horizontal="right"/>
    </xf>
    <xf numFmtId="0" fontId="17" fillId="0" borderId="1" xfId="1" applyFont="1" applyFill="1" applyBorder="1"/>
    <xf numFmtId="1" fontId="2" fillId="2" borderId="1" xfId="1" applyNumberFormat="1" applyFont="1" applyFill="1" applyBorder="1" applyAlignment="1">
      <alignment horizontal="right"/>
    </xf>
    <xf numFmtId="1" fontId="2" fillId="0" borderId="1" xfId="1" applyNumberFormat="1" applyFont="1" applyFill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17" fillId="2" borderId="1" xfId="1" applyNumberFormat="1" applyFont="1" applyFill="1" applyBorder="1" applyAlignment="1">
      <alignment horizontal="right"/>
    </xf>
    <xf numFmtId="169" fontId="2" fillId="0" borderId="5" xfId="1" applyNumberFormat="1" applyFont="1" applyBorder="1" applyAlignment="1">
      <alignment horizontal="right" vertical="top" wrapText="1"/>
    </xf>
    <xf numFmtId="1" fontId="21" fillId="0" borderId="0" xfId="1" applyNumberFormat="1" applyFont="1" applyAlignment="1">
      <alignment horizontal="left"/>
    </xf>
    <xf numFmtId="0" fontId="22" fillId="0" borderId="0" xfId="1" applyFont="1"/>
    <xf numFmtId="1" fontId="23" fillId="0" borderId="1" xfId="1" applyNumberFormat="1" applyFont="1" applyFill="1" applyBorder="1" applyAlignment="1">
      <alignment horizontal="right"/>
    </xf>
    <xf numFmtId="169" fontId="23" fillId="0" borderId="5" xfId="1" applyNumberFormat="1" applyFont="1" applyFill="1" applyBorder="1" applyAlignment="1">
      <alignment horizontal="right"/>
    </xf>
    <xf numFmtId="167" fontId="0" fillId="5" borderId="0" xfId="0" applyNumberFormat="1" applyFill="1" applyAlignment="1" applyProtection="1">
      <alignment horizontal="center"/>
    </xf>
    <xf numFmtId="167" fontId="0" fillId="5" borderId="0" xfId="0" applyNumberFormat="1" applyFill="1" applyAlignment="1" applyProtection="1">
      <alignment horizontal="center"/>
      <protection hidden="1"/>
    </xf>
    <xf numFmtId="164" fontId="0" fillId="5" borderId="0" xfId="0" applyFill="1"/>
    <xf numFmtId="2" fontId="0" fillId="5" borderId="0" xfId="0" applyNumberForma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left"/>
    </xf>
    <xf numFmtId="164" fontId="0" fillId="6" borderId="0" xfId="0" applyFill="1"/>
    <xf numFmtId="164" fontId="0" fillId="0" borderId="0" xfId="0" applyNumberFormat="1" applyFill="1" applyAlignment="1" applyProtection="1">
      <alignment horizontal="center"/>
    </xf>
    <xf numFmtId="164" fontId="0" fillId="0" borderId="0" xfId="0" applyFill="1" applyAlignment="1">
      <alignment horizontal="center"/>
    </xf>
    <xf numFmtId="164" fontId="0" fillId="7" borderId="0" xfId="0" applyFill="1"/>
    <xf numFmtId="164" fontId="26" fillId="7" borderId="0" xfId="0" applyNumberFormat="1" applyFont="1" applyFill="1" applyAlignment="1" applyProtection="1">
      <alignment horizontal="left"/>
    </xf>
    <xf numFmtId="164" fontId="26" fillId="7" borderId="0" xfId="0" applyNumberFormat="1" applyFont="1" applyFill="1" applyAlignment="1" applyProtection="1">
      <alignment horizontal="center"/>
    </xf>
    <xf numFmtId="166" fontId="26" fillId="7" borderId="0" xfId="0" applyNumberFormat="1" applyFont="1" applyFill="1" applyAlignment="1" applyProtection="1">
      <alignment horizontal="center"/>
    </xf>
    <xf numFmtId="164" fontId="26" fillId="7" borderId="0" xfId="0" applyFont="1" applyFill="1" applyAlignment="1">
      <alignment horizontal="center"/>
    </xf>
    <xf numFmtId="164" fontId="26" fillId="7" borderId="0" xfId="0" applyFont="1" applyFill="1"/>
    <xf numFmtId="164" fontId="0" fillId="0" borderId="0" xfId="0" applyNumberFormat="1" applyFill="1" applyProtection="1"/>
    <xf numFmtId="164" fontId="0" fillId="8" borderId="0" xfId="0" applyNumberFormat="1" applyFill="1" applyProtection="1"/>
    <xf numFmtId="164" fontId="0" fillId="8" borderId="0" xfId="0" applyFill="1"/>
    <xf numFmtId="167" fontId="0" fillId="5" borderId="0" xfId="0" applyNumberFormat="1" applyFill="1" applyProtection="1"/>
    <xf numFmtId="167" fontId="0" fillId="5" borderId="0" xfId="0" applyNumberFormat="1" applyFill="1"/>
    <xf numFmtId="164" fontId="0" fillId="5" borderId="0" xfId="0" applyNumberFormat="1" applyFill="1" applyProtection="1"/>
    <xf numFmtId="167" fontId="11" fillId="5" borderId="0" xfId="0" applyNumberFormat="1" applyFont="1" applyFill="1" applyProtection="1"/>
    <xf numFmtId="168" fontId="0" fillId="0" borderId="0" xfId="0" applyNumberFormat="1" applyFill="1" applyAlignment="1" applyProtection="1">
      <alignment horizontal="center"/>
    </xf>
    <xf numFmtId="167" fontId="0" fillId="0" borderId="0" xfId="0" applyNumberFormat="1" applyFill="1" applyProtection="1"/>
    <xf numFmtId="164" fontId="27" fillId="0" borderId="0" xfId="0" applyNumberFormat="1" applyFont="1" applyAlignment="1" applyProtection="1">
      <alignment horizontal="left"/>
    </xf>
    <xf numFmtId="164" fontId="0" fillId="0" borderId="0" xfId="0" applyFill="1" applyAlignment="1">
      <alignment horizontal="left"/>
    </xf>
    <xf numFmtId="164" fontId="5" fillId="0" borderId="0" xfId="0" applyNumberFormat="1" applyFont="1" applyFill="1" applyAlignment="1" applyProtection="1">
      <alignment horizontal="left"/>
    </xf>
    <xf numFmtId="168" fontId="0" fillId="5" borderId="0" xfId="0" applyNumberFormat="1" applyFill="1" applyAlignment="1" applyProtection="1">
      <alignment horizontal="center"/>
    </xf>
    <xf numFmtId="164" fontId="0" fillId="5" borderId="0" xfId="0" applyNumberFormat="1" applyFill="1" applyBorder="1" applyAlignment="1" applyProtection="1">
      <alignment horizontal="center"/>
    </xf>
    <xf numFmtId="164" fontId="0" fillId="5" borderId="0" xfId="0" applyNumberFormat="1" applyFill="1" applyAlignment="1" applyProtection="1">
      <alignment horizontal="center"/>
    </xf>
    <xf numFmtId="0" fontId="2" fillId="5" borderId="1" xfId="1" applyFont="1" applyFill="1" applyBorder="1"/>
    <xf numFmtId="0" fontId="2" fillId="5" borderId="4" xfId="1" applyFont="1" applyFill="1" applyBorder="1"/>
    <xf numFmtId="0" fontId="2" fillId="5" borderId="1" xfId="1" applyFont="1" applyFill="1" applyBorder="1" applyAlignment="1">
      <alignment horizontal="right"/>
    </xf>
    <xf numFmtId="0" fontId="2" fillId="5" borderId="4" xfId="1" applyFont="1" applyFill="1" applyBorder="1" applyAlignment="1">
      <alignment horizontal="right"/>
    </xf>
    <xf numFmtId="0" fontId="2" fillId="5" borderId="2" xfId="1" applyFont="1" applyFill="1" applyBorder="1"/>
    <xf numFmtId="0" fontId="2" fillId="5" borderId="3" xfId="1" applyFont="1" applyFill="1" applyBorder="1"/>
    <xf numFmtId="2" fontId="2" fillId="5" borderId="3" xfId="1" applyNumberFormat="1" applyFont="1" applyFill="1" applyBorder="1" applyAlignment="1"/>
    <xf numFmtId="169" fontId="2" fillId="5" borderId="3" xfId="1" applyNumberFormat="1" applyFont="1" applyFill="1" applyBorder="1"/>
    <xf numFmtId="0" fontId="28" fillId="7" borderId="1" xfId="1" applyFont="1" applyFill="1" applyBorder="1"/>
    <xf numFmtId="49" fontId="28" fillId="7" borderId="1" xfId="1" applyNumberFormat="1" applyFont="1" applyFill="1" applyBorder="1" applyAlignment="1">
      <alignment horizontal="right"/>
    </xf>
    <xf numFmtId="0" fontId="28" fillId="7" borderId="1" xfId="1" applyFont="1" applyFill="1" applyBorder="1" applyAlignment="1">
      <alignment horizontal="right"/>
    </xf>
    <xf numFmtId="0" fontId="0" fillId="5" borderId="3" xfId="1" applyFont="1" applyFill="1" applyBorder="1"/>
    <xf numFmtId="1" fontId="2" fillId="5" borderId="1" xfId="1" applyNumberFormat="1" applyFont="1" applyFill="1" applyBorder="1" applyAlignment="1">
      <alignment horizontal="right"/>
    </xf>
    <xf numFmtId="169" fontId="2" fillId="0" borderId="0" xfId="1" applyNumberFormat="1" applyFont="1" applyFill="1" applyAlignment="1">
      <alignment horizontal="right"/>
    </xf>
    <xf numFmtId="0" fontId="2" fillId="0" borderId="4" xfId="1" applyFont="1" applyFill="1" applyBorder="1"/>
    <xf numFmtId="0" fontId="2" fillId="0" borderId="1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2" fillId="0" borderId="2" xfId="1" applyFont="1" applyFill="1" applyBorder="1"/>
    <xf numFmtId="0" fontId="2" fillId="0" borderId="3" xfId="1" applyFont="1" applyFill="1" applyBorder="1"/>
    <xf numFmtId="2" fontId="2" fillId="0" borderId="3" xfId="1" applyNumberFormat="1" applyFont="1" applyFill="1" applyBorder="1" applyAlignment="1"/>
    <xf numFmtId="2" fontId="20" fillId="0" borderId="3" xfId="1" applyNumberFormat="1" applyFont="1" applyFill="1" applyBorder="1"/>
    <xf numFmtId="2" fontId="2" fillId="0" borderId="1" xfId="1" applyNumberFormat="1" applyFont="1" applyFill="1" applyBorder="1" applyAlignment="1">
      <alignment horizontal="right"/>
    </xf>
    <xf numFmtId="169" fontId="2" fillId="0" borderId="3" xfId="1" applyNumberFormat="1" applyFont="1" applyFill="1" applyBorder="1"/>
    <xf numFmtId="1" fontId="2" fillId="0" borderId="0" xfId="1" applyNumberFormat="1" applyFont="1" applyFill="1" applyAlignment="1">
      <alignment horizontal="right"/>
    </xf>
    <xf numFmtId="164" fontId="0" fillId="0" borderId="1" xfId="0" applyBorder="1"/>
  </cellXfs>
  <cellStyles count="3">
    <cellStyle name="Standard" xfId="0" builtinId="0"/>
    <cellStyle name="Standard 2" xfId="1"/>
    <cellStyle name="Standard_Tabelle1" xfId="2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23D-4488-9683-2016AA407BD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3D-4488-9683-2016AA407BDD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23D-4488-9683-2016AA407BDD}"/>
              </c:ext>
            </c:extLst>
          </c:dPt>
          <c:dPt>
            <c:idx val="4"/>
            <c:invertIfNegative val="0"/>
            <c:bubble3D val="0"/>
            <c:spPr>
              <a:solidFill>
                <a:srgbClr val="CCFFCC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3D-4488-9683-2016AA407BDD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23D-4488-9683-2016AA407BDD}"/>
              </c:ext>
            </c:extLst>
          </c:dPt>
          <c:cat>
            <c:strRef>
              <c:f>'Musterlösung Arbeit X'!$A$22:$A$27</c:f>
              <c:strCache>
                <c:ptCount val="6"/>
                <c:pt idx="0">
                  <c:v>Note 6</c:v>
                </c:pt>
                <c:pt idx="1">
                  <c:v>Note 5</c:v>
                </c:pt>
                <c:pt idx="2">
                  <c:v>Note 4</c:v>
                </c:pt>
                <c:pt idx="3">
                  <c:v>Note 3</c:v>
                </c:pt>
                <c:pt idx="4">
                  <c:v>Note 2</c:v>
                </c:pt>
                <c:pt idx="5">
                  <c:v>Note 1</c:v>
                </c:pt>
              </c:strCache>
            </c:strRef>
          </c:cat>
          <c:val>
            <c:numRef>
              <c:f>'Musterlösung Arbeit X'!$C$22:$C$27</c:f>
              <c:numCache>
                <c:formatCode>General_)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3D-4488-9683-2016AA407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84096"/>
        <c:axId val="60885632"/>
      </c:barChart>
      <c:catAx>
        <c:axId val="6088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885632"/>
        <c:crosses val="autoZero"/>
        <c:auto val="1"/>
        <c:lblAlgn val="ctr"/>
        <c:lblOffset val="100"/>
        <c:noMultiLvlLbl val="0"/>
      </c:catAx>
      <c:valAx>
        <c:axId val="60885632"/>
        <c:scaling>
          <c:orientation val="minMax"/>
          <c:min val="0"/>
        </c:scaling>
        <c:delete val="0"/>
        <c:axPos val="l"/>
        <c:majorGridlines/>
        <c:numFmt formatCode="General_)" sourceLinked="1"/>
        <c:majorTickMark val="out"/>
        <c:minorTickMark val="none"/>
        <c:tickLblPos val="nextTo"/>
        <c:crossAx val="6088409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85725</xdr:rowOff>
    </xdr:from>
    <xdr:to>
      <xdr:col>10</xdr:col>
      <xdr:colOff>361950</xdr:colOff>
      <xdr:row>4</xdr:row>
      <xdr:rowOff>85725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3829050" y="92392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485775</xdr:colOff>
      <xdr:row>4</xdr:row>
      <xdr:rowOff>85725</xdr:rowOff>
    </xdr:from>
    <xdr:to>
      <xdr:col>2</xdr:col>
      <xdr:colOff>142875</xdr:colOff>
      <xdr:row>4</xdr:row>
      <xdr:rowOff>85725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733425" y="9239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0</xdr:colOff>
      <xdr:row>3</xdr:row>
      <xdr:rowOff>76200</xdr:rowOff>
    </xdr:from>
    <xdr:to>
      <xdr:col>21</xdr:col>
      <xdr:colOff>742950</xdr:colOff>
      <xdr:row>3</xdr:row>
      <xdr:rowOff>76200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0" y="752475"/>
          <a:ext cx="10210800" cy="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</xdr:row>
      <xdr:rowOff>76200</xdr:rowOff>
    </xdr:from>
    <xdr:to>
      <xdr:col>21</xdr:col>
      <xdr:colOff>752475</xdr:colOff>
      <xdr:row>7</xdr:row>
      <xdr:rowOff>76200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>
          <a:off x="9525" y="1400175"/>
          <a:ext cx="10210800" cy="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76200</xdr:rowOff>
    </xdr:from>
    <xdr:to>
      <xdr:col>22</xdr:col>
      <xdr:colOff>9525</xdr:colOff>
      <xdr:row>18</xdr:row>
      <xdr:rowOff>85725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>
          <a:off x="9525" y="3181350"/>
          <a:ext cx="10229850" cy="9525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21</xdr:row>
      <xdr:rowOff>76200</xdr:rowOff>
    </xdr:from>
    <xdr:to>
      <xdr:col>22</xdr:col>
      <xdr:colOff>0</xdr:colOff>
      <xdr:row>21</xdr:row>
      <xdr:rowOff>76200</xdr:rowOff>
    </xdr:to>
    <xdr:sp macro="" textlink="">
      <xdr:nvSpPr>
        <xdr:cNvPr id="3078" name="Line 6"/>
        <xdr:cNvSpPr>
          <a:spLocks noChangeShapeType="1"/>
        </xdr:cNvSpPr>
      </xdr:nvSpPr>
      <xdr:spPr bwMode="auto">
        <a:xfrm>
          <a:off x="9525" y="3667125"/>
          <a:ext cx="10220325" cy="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19</xdr:row>
      <xdr:rowOff>85725</xdr:rowOff>
    </xdr:from>
    <xdr:to>
      <xdr:col>6</xdr:col>
      <xdr:colOff>609600</xdr:colOff>
      <xdr:row>19</xdr:row>
      <xdr:rowOff>85725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4162425" y="721042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9525</xdr:colOff>
      <xdr:row>4</xdr:row>
      <xdr:rowOff>85725</xdr:rowOff>
    </xdr:from>
    <xdr:to>
      <xdr:col>18</xdr:col>
      <xdr:colOff>0</xdr:colOff>
      <xdr:row>4</xdr:row>
      <xdr:rowOff>85725</xdr:rowOff>
    </xdr:to>
    <xdr:sp macro="" textlink="">
      <xdr:nvSpPr>
        <xdr:cNvPr id="2053" name="Line 5"/>
        <xdr:cNvSpPr>
          <a:spLocks noChangeShapeType="1"/>
        </xdr:cNvSpPr>
      </xdr:nvSpPr>
      <xdr:spPr bwMode="auto">
        <a:xfrm>
          <a:off x="9525" y="895350"/>
          <a:ext cx="7696200" cy="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6</xdr:row>
      <xdr:rowOff>76199</xdr:rowOff>
    </xdr:from>
    <xdr:to>
      <xdr:col>17</xdr:col>
      <xdr:colOff>342900</xdr:colOff>
      <xdr:row>6</xdr:row>
      <xdr:rowOff>85724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 flipV="1">
          <a:off x="9525" y="1231899"/>
          <a:ext cx="7661275" cy="9525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76200</xdr:rowOff>
    </xdr:from>
    <xdr:to>
      <xdr:col>18</xdr:col>
      <xdr:colOff>0</xdr:colOff>
      <xdr:row>27</xdr:row>
      <xdr:rowOff>76200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>
          <a:off x="9525" y="8496300"/>
          <a:ext cx="7696200" cy="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76200</xdr:rowOff>
    </xdr:from>
    <xdr:to>
      <xdr:col>17</xdr:col>
      <xdr:colOff>571500</xdr:colOff>
      <xdr:row>30</xdr:row>
      <xdr:rowOff>76200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9525" y="8982075"/>
          <a:ext cx="7696200" cy="0"/>
        </a:xfrm>
        <a:prstGeom prst="line">
          <a:avLst/>
        </a:prstGeom>
        <a:noFill/>
        <a:ln w="1714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</xdr:col>
      <xdr:colOff>12700</xdr:colOff>
      <xdr:row>31</xdr:row>
      <xdr:rowOff>38100</xdr:rowOff>
    </xdr:from>
    <xdr:to>
      <xdr:col>9</xdr:col>
      <xdr:colOff>698500</xdr:colOff>
      <xdr:row>47</xdr:row>
      <xdr:rowOff>139700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44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3933825" y="6315075"/>
          <a:ext cx="0" cy="3695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44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33375" y="6315075"/>
          <a:ext cx="0" cy="366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0</xdr:colOff>
      <xdr:row>44</xdr:row>
      <xdr:rowOff>38100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876425" y="6324600"/>
          <a:ext cx="0" cy="368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30</xdr:row>
      <xdr:rowOff>76200</xdr:rowOff>
    </xdr:from>
    <xdr:to>
      <xdr:col>8</xdr:col>
      <xdr:colOff>0</xdr:colOff>
      <xdr:row>30</xdr:row>
      <xdr:rowOff>76200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333375" y="6848475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85725</xdr:rowOff>
    </xdr:from>
    <xdr:to>
      <xdr:col>8</xdr:col>
      <xdr:colOff>0</xdr:colOff>
      <xdr:row>32</xdr:row>
      <xdr:rowOff>85725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333375" y="73152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34</xdr:row>
      <xdr:rowOff>85725</xdr:rowOff>
    </xdr:from>
    <xdr:to>
      <xdr:col>8</xdr:col>
      <xdr:colOff>0</xdr:colOff>
      <xdr:row>34</xdr:row>
      <xdr:rowOff>85725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333375" y="77724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38</xdr:row>
      <xdr:rowOff>85725</xdr:rowOff>
    </xdr:from>
    <xdr:to>
      <xdr:col>8</xdr:col>
      <xdr:colOff>9525</xdr:colOff>
      <xdr:row>38</xdr:row>
      <xdr:rowOff>85725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333375" y="8686800"/>
          <a:ext cx="3609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40</xdr:row>
      <xdr:rowOff>85725</xdr:rowOff>
    </xdr:from>
    <xdr:to>
      <xdr:col>8</xdr:col>
      <xdr:colOff>0</xdr:colOff>
      <xdr:row>40</xdr:row>
      <xdr:rowOff>85725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333375" y="91440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42</xdr:row>
      <xdr:rowOff>85725</xdr:rowOff>
    </xdr:from>
    <xdr:to>
      <xdr:col>8</xdr:col>
      <xdr:colOff>0</xdr:colOff>
      <xdr:row>42</xdr:row>
      <xdr:rowOff>85725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33375" y="96012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36</xdr:row>
      <xdr:rowOff>85725</xdr:rowOff>
    </xdr:from>
    <xdr:to>
      <xdr:col>7</xdr:col>
      <xdr:colOff>495300</xdr:colOff>
      <xdr:row>36</xdr:row>
      <xdr:rowOff>85725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333375" y="8229600"/>
          <a:ext cx="3581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28</xdr:row>
      <xdr:rowOff>9525</xdr:rowOff>
    </xdr:from>
    <xdr:to>
      <xdr:col>8</xdr:col>
      <xdr:colOff>0</xdr:colOff>
      <xdr:row>28</xdr:row>
      <xdr:rowOff>9525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>
          <a:off x="333375" y="6324600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43</xdr:row>
      <xdr:rowOff>247650</xdr:rowOff>
    </xdr:from>
    <xdr:to>
      <xdr:col>8</xdr:col>
      <xdr:colOff>0</xdr:colOff>
      <xdr:row>43</xdr:row>
      <xdr:rowOff>247650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333375" y="9972675"/>
          <a:ext cx="3600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31</xdr:row>
      <xdr:rowOff>133350</xdr:rowOff>
    </xdr:from>
    <xdr:to>
      <xdr:col>3</xdr:col>
      <xdr:colOff>247650</xdr:colOff>
      <xdr:row>31</xdr:row>
      <xdr:rowOff>133350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1038225" y="713422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200025</xdr:colOff>
      <xdr:row>33</xdr:row>
      <xdr:rowOff>152400</xdr:rowOff>
    </xdr:from>
    <xdr:to>
      <xdr:col>3</xdr:col>
      <xdr:colOff>266700</xdr:colOff>
      <xdr:row>33</xdr:row>
      <xdr:rowOff>152400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1047750" y="76104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219075</xdr:colOff>
      <xdr:row>35</xdr:row>
      <xdr:rowOff>152400</xdr:rowOff>
    </xdr:from>
    <xdr:to>
      <xdr:col>3</xdr:col>
      <xdr:colOff>266700</xdr:colOff>
      <xdr:row>35</xdr:row>
      <xdr:rowOff>152400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>
          <a:off x="1066800" y="8067675"/>
          <a:ext cx="561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219075</xdr:colOff>
      <xdr:row>37</xdr:row>
      <xdr:rowOff>152400</xdr:rowOff>
    </xdr:from>
    <xdr:to>
      <xdr:col>3</xdr:col>
      <xdr:colOff>276225</xdr:colOff>
      <xdr:row>37</xdr:row>
      <xdr:rowOff>152400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066800" y="852487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228600</xdr:colOff>
      <xdr:row>39</xdr:row>
      <xdr:rowOff>152400</xdr:rowOff>
    </xdr:from>
    <xdr:to>
      <xdr:col>3</xdr:col>
      <xdr:colOff>295275</xdr:colOff>
      <xdr:row>39</xdr:row>
      <xdr:rowOff>152400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>
          <a:off x="1076325" y="89820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238125</xdr:colOff>
      <xdr:row>41</xdr:row>
      <xdr:rowOff>142875</xdr:rowOff>
    </xdr:from>
    <xdr:to>
      <xdr:col>3</xdr:col>
      <xdr:colOff>295275</xdr:colOff>
      <xdr:row>41</xdr:row>
      <xdr:rowOff>142875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1085850" y="9429750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0</xdr:colOff>
      <xdr:row>29</xdr:row>
      <xdr:rowOff>38100</xdr:rowOff>
    </xdr:from>
    <xdr:to>
      <xdr:col>13</xdr:col>
      <xdr:colOff>0</xdr:colOff>
      <xdr:row>29</xdr:row>
      <xdr:rowOff>38100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4448175" y="6581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31</xdr:row>
      <xdr:rowOff>47625</xdr:rowOff>
    </xdr:from>
    <xdr:to>
      <xdr:col>13</xdr:col>
      <xdr:colOff>9525</xdr:colOff>
      <xdr:row>31</xdr:row>
      <xdr:rowOff>47625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>
          <a:off x="4448175" y="7048500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33</xdr:row>
      <xdr:rowOff>47625</xdr:rowOff>
    </xdr:from>
    <xdr:to>
      <xdr:col>13</xdr:col>
      <xdr:colOff>0</xdr:colOff>
      <xdr:row>33</xdr:row>
      <xdr:rowOff>47625</xdr:rowOff>
    </xdr:to>
    <xdr:sp macro="" textlink="">
      <xdr:nvSpPr>
        <xdr:cNvPr id="1045" name="Line 21"/>
        <xdr:cNvSpPr>
          <a:spLocks noChangeShapeType="1"/>
        </xdr:cNvSpPr>
      </xdr:nvSpPr>
      <xdr:spPr bwMode="auto">
        <a:xfrm>
          <a:off x="4457700" y="750570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35</xdr:row>
      <xdr:rowOff>47625</xdr:rowOff>
    </xdr:from>
    <xdr:to>
      <xdr:col>12</xdr:col>
      <xdr:colOff>752475</xdr:colOff>
      <xdr:row>35</xdr:row>
      <xdr:rowOff>47625</xdr:rowOff>
    </xdr:to>
    <xdr:sp macro="" textlink="">
      <xdr:nvSpPr>
        <xdr:cNvPr id="1046" name="Line 22"/>
        <xdr:cNvSpPr>
          <a:spLocks noChangeShapeType="1"/>
        </xdr:cNvSpPr>
      </xdr:nvSpPr>
      <xdr:spPr bwMode="auto">
        <a:xfrm flipV="1">
          <a:off x="4448175" y="796290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37</xdr:row>
      <xdr:rowOff>38100</xdr:rowOff>
    </xdr:from>
    <xdr:to>
      <xdr:col>13</xdr:col>
      <xdr:colOff>0</xdr:colOff>
      <xdr:row>37</xdr:row>
      <xdr:rowOff>38100</xdr:rowOff>
    </xdr:to>
    <xdr:sp macro="" textlink="">
      <xdr:nvSpPr>
        <xdr:cNvPr id="1047" name="Line 23"/>
        <xdr:cNvSpPr>
          <a:spLocks noChangeShapeType="1"/>
        </xdr:cNvSpPr>
      </xdr:nvSpPr>
      <xdr:spPr bwMode="auto">
        <a:xfrm>
          <a:off x="4448175" y="84105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39</xdr:row>
      <xdr:rowOff>38100</xdr:rowOff>
    </xdr:from>
    <xdr:to>
      <xdr:col>13</xdr:col>
      <xdr:colOff>9525</xdr:colOff>
      <xdr:row>39</xdr:row>
      <xdr:rowOff>38100</xdr:rowOff>
    </xdr:to>
    <xdr:sp macro="" textlink="">
      <xdr:nvSpPr>
        <xdr:cNvPr id="1048" name="Line 24"/>
        <xdr:cNvSpPr>
          <a:spLocks noChangeShapeType="1"/>
        </xdr:cNvSpPr>
      </xdr:nvSpPr>
      <xdr:spPr bwMode="auto">
        <a:xfrm>
          <a:off x="4457700" y="88677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41</xdr:row>
      <xdr:rowOff>28575</xdr:rowOff>
    </xdr:from>
    <xdr:to>
      <xdr:col>13</xdr:col>
      <xdr:colOff>0</xdr:colOff>
      <xdr:row>41</xdr:row>
      <xdr:rowOff>28575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>
          <a:off x="4457700" y="9315450"/>
          <a:ext cx="2657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43</xdr:row>
      <xdr:rowOff>28575</xdr:rowOff>
    </xdr:from>
    <xdr:to>
      <xdr:col>13</xdr:col>
      <xdr:colOff>9525</xdr:colOff>
      <xdr:row>43</xdr:row>
      <xdr:rowOff>28575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4448175" y="9772650"/>
          <a:ext cx="267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28575</xdr:rowOff>
    </xdr:from>
    <xdr:to>
      <xdr:col>7</xdr:col>
      <xdr:colOff>0</xdr:colOff>
      <xdr:row>9</xdr:row>
      <xdr:rowOff>28575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>
          <a:off x="2905125" y="2000250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9"/>
  <sheetViews>
    <sheetView workbookViewId="0"/>
  </sheetViews>
  <sheetFormatPr baseColWidth="10" defaultRowHeight="15" x14ac:dyDescent="0.25"/>
  <cols>
    <col min="1" max="16384" width="11.42578125" style="68"/>
  </cols>
  <sheetData>
    <row r="1" spans="1:19" x14ac:dyDescent="0.25">
      <c r="A1" s="68" t="s">
        <v>57</v>
      </c>
    </row>
    <row r="7" spans="1:19" x14ac:dyDescent="0.25">
      <c r="A7" s="69" t="s">
        <v>19</v>
      </c>
      <c r="B7" s="69" t="s">
        <v>20</v>
      </c>
      <c r="C7" s="70" t="s">
        <v>41</v>
      </c>
      <c r="D7" s="70" t="s">
        <v>42</v>
      </c>
      <c r="E7" s="70" t="s">
        <v>43</v>
      </c>
      <c r="F7" s="70" t="s">
        <v>44</v>
      </c>
      <c r="G7" s="70" t="s">
        <v>45</v>
      </c>
      <c r="H7" s="70" t="s">
        <v>46</v>
      </c>
      <c r="I7" s="70" t="s">
        <v>47</v>
      </c>
      <c r="J7" s="70" t="s">
        <v>48</v>
      </c>
      <c r="K7" s="70" t="s">
        <v>59</v>
      </c>
      <c r="L7" s="70" t="s">
        <v>50</v>
      </c>
      <c r="M7" s="70" t="s">
        <v>51</v>
      </c>
      <c r="N7" s="70" t="s">
        <v>52</v>
      </c>
      <c r="O7" s="70" t="s">
        <v>53</v>
      </c>
      <c r="P7" s="70" t="s">
        <v>67</v>
      </c>
      <c r="Q7" s="70" t="s">
        <v>66</v>
      </c>
      <c r="R7" s="71" t="s">
        <v>68</v>
      </c>
      <c r="S7" s="72" t="s">
        <v>65</v>
      </c>
    </row>
    <row r="9" spans="1:19" x14ac:dyDescent="0.25">
      <c r="B9" s="73"/>
      <c r="C9" s="74">
        <v>1</v>
      </c>
      <c r="D9" s="74">
        <v>4</v>
      </c>
      <c r="E9" s="74"/>
      <c r="F9" s="75"/>
      <c r="G9" s="74">
        <v>2</v>
      </c>
      <c r="H9" s="74">
        <v>2</v>
      </c>
      <c r="I9" s="74">
        <v>2</v>
      </c>
      <c r="J9" s="75">
        <v>3</v>
      </c>
      <c r="K9" s="75">
        <v>2</v>
      </c>
      <c r="L9" s="74">
        <v>4</v>
      </c>
      <c r="M9" s="74"/>
      <c r="P9" s="76"/>
      <c r="Q9" s="76"/>
      <c r="R9" s="77"/>
      <c r="S9" s="78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workbookViewId="0">
      <selection activeCell="F21" sqref="F21"/>
    </sheetView>
  </sheetViews>
  <sheetFormatPr baseColWidth="10" defaultRowHeight="12.75" x14ac:dyDescent="0.2"/>
  <cols>
    <col min="1" max="1" width="3.7109375" customWidth="1"/>
    <col min="2" max="2" width="19.28515625" customWidth="1"/>
    <col min="3" max="17" width="5.7109375" customWidth="1"/>
    <col min="18" max="18" width="6.7109375" customWidth="1"/>
    <col min="19" max="19" width="3.7109375" customWidth="1"/>
  </cols>
  <sheetData>
    <row r="1" spans="1:22" ht="25.5" x14ac:dyDescent="0.35">
      <c r="A1" s="29" t="s">
        <v>57</v>
      </c>
      <c r="B1" s="16"/>
      <c r="C1" s="16"/>
      <c r="D1" s="16"/>
      <c r="E1" s="16"/>
      <c r="F1" s="17"/>
      <c r="G1" s="17"/>
      <c r="H1" s="18"/>
      <c r="I1" s="19"/>
      <c r="P1" s="3"/>
      <c r="R1" s="4"/>
    </row>
    <row r="2" spans="1:22" ht="12" customHeight="1" x14ac:dyDescent="0.35">
      <c r="A2" s="6"/>
      <c r="B2" s="7"/>
      <c r="C2" s="7"/>
      <c r="D2" s="5"/>
      <c r="E2" s="5"/>
      <c r="F2" s="2"/>
      <c r="G2" s="2"/>
      <c r="I2" s="14"/>
      <c r="J2" s="14"/>
      <c r="P2" s="3"/>
      <c r="R2" s="4"/>
    </row>
    <row r="3" spans="1:22" s="34" customFormat="1" ht="15.75" x14ac:dyDescent="0.25">
      <c r="A3" s="30" t="s">
        <v>37</v>
      </c>
      <c r="B3" s="31"/>
      <c r="C3" s="31" t="s">
        <v>58</v>
      </c>
      <c r="D3" s="31"/>
      <c r="E3" s="31"/>
      <c r="F3" s="31" t="s">
        <v>84</v>
      </c>
      <c r="G3" s="31"/>
      <c r="I3" s="31" t="s">
        <v>88</v>
      </c>
      <c r="J3" s="32"/>
      <c r="K3" s="32"/>
      <c r="L3" s="32"/>
      <c r="M3" s="32"/>
      <c r="N3" s="32"/>
      <c r="O3" s="32"/>
      <c r="P3" s="32"/>
      <c r="Q3" s="32"/>
      <c r="R3" s="33"/>
      <c r="S3" s="32"/>
      <c r="T3" s="32"/>
      <c r="U3" s="32"/>
      <c r="V3" s="32"/>
    </row>
    <row r="4" spans="1:22" x14ac:dyDescent="0.2">
      <c r="A4" s="6"/>
      <c r="L4" s="9"/>
      <c r="M4" s="9"/>
      <c r="P4" s="9"/>
    </row>
    <row r="5" spans="1:22" x14ac:dyDescent="0.2">
      <c r="A5" s="1" t="s">
        <v>38</v>
      </c>
      <c r="C5" s="111">
        <v>2</v>
      </c>
      <c r="D5" s="10" t="s">
        <v>39</v>
      </c>
      <c r="E5" s="111">
        <v>1</v>
      </c>
      <c r="G5" s="1" t="s">
        <v>40</v>
      </c>
      <c r="L5" s="111">
        <v>10</v>
      </c>
      <c r="R5" s="4"/>
    </row>
    <row r="6" spans="1:22" x14ac:dyDescent="0.2">
      <c r="A6" s="1"/>
      <c r="R6" s="4"/>
    </row>
    <row r="7" spans="1:22" s="14" customFormat="1" x14ac:dyDescent="0.2">
      <c r="A7" s="105" t="s">
        <v>19</v>
      </c>
      <c r="B7" s="105" t="s">
        <v>20</v>
      </c>
      <c r="C7" s="106" t="s">
        <v>41</v>
      </c>
      <c r="D7" s="106" t="s">
        <v>42</v>
      </c>
      <c r="E7" s="106" t="s">
        <v>43</v>
      </c>
      <c r="F7" s="106" t="s">
        <v>44</v>
      </c>
      <c r="G7" s="106" t="s">
        <v>45</v>
      </c>
      <c r="H7" s="106" t="s">
        <v>46</v>
      </c>
      <c r="I7" s="106" t="s">
        <v>47</v>
      </c>
      <c r="J7" s="106" t="s">
        <v>48</v>
      </c>
      <c r="K7" s="106" t="s">
        <v>59</v>
      </c>
      <c r="L7" s="106" t="s">
        <v>50</v>
      </c>
      <c r="M7" s="106" t="s">
        <v>51</v>
      </c>
      <c r="N7" s="106" t="s">
        <v>52</v>
      </c>
      <c r="O7" s="106" t="s">
        <v>53</v>
      </c>
      <c r="P7" s="106" t="s">
        <v>67</v>
      </c>
      <c r="Q7" s="106" t="s">
        <v>66</v>
      </c>
      <c r="R7" s="107" t="s">
        <v>68</v>
      </c>
      <c r="S7" s="108" t="s">
        <v>65</v>
      </c>
      <c r="T7" s="109" t="str">
        <f>B7</f>
        <v>NAME</v>
      </c>
    </row>
    <row r="8" spans="1:22" x14ac:dyDescent="0.2">
      <c r="A8">
        <v>0</v>
      </c>
    </row>
    <row r="9" spans="1:22" x14ac:dyDescent="0.2">
      <c r="A9" s="2">
        <f t="shared" ref="A9:A18" si="0">A8+1</f>
        <v>1</v>
      </c>
      <c r="B9" s="100" t="s">
        <v>22</v>
      </c>
      <c r="C9" s="10">
        <v>1</v>
      </c>
      <c r="D9" s="10"/>
      <c r="E9" s="10">
        <v>4</v>
      </c>
      <c r="F9" s="13"/>
      <c r="G9" s="10">
        <v>2</v>
      </c>
      <c r="H9" s="10">
        <v>2</v>
      </c>
      <c r="I9" s="10">
        <v>2</v>
      </c>
      <c r="J9" s="13">
        <v>3</v>
      </c>
      <c r="K9" s="13"/>
      <c r="L9" s="10">
        <v>2</v>
      </c>
      <c r="M9" s="10">
        <v>4</v>
      </c>
      <c r="N9" s="13"/>
      <c r="O9" s="13"/>
      <c r="P9" s="96">
        <f t="shared" ref="P9:P18" si="1">AVERAGE(C9:F9)</f>
        <v>2.5</v>
      </c>
      <c r="Q9" s="96">
        <f t="shared" ref="Q9:Q18" si="2">AVERAGE(G9:O9)</f>
        <v>2.5</v>
      </c>
      <c r="R9" s="99">
        <f t="shared" ref="R9:R18" si="3">(P9*$C$5+Q9)/($C$5+$E$5)</f>
        <v>2.5</v>
      </c>
      <c r="S9" s="28">
        <f t="shared" ref="S9:S18" si="4">INT(R9+0.49)</f>
        <v>2</v>
      </c>
      <c r="T9" t="str">
        <f t="shared" ref="T9:T18" si="5">B9</f>
        <v>Auermann Nadja</v>
      </c>
    </row>
    <row r="10" spans="1:22" x14ac:dyDescent="0.2">
      <c r="A10" s="2">
        <f t="shared" si="0"/>
        <v>2</v>
      </c>
      <c r="B10" s="100" t="s">
        <v>23</v>
      </c>
      <c r="C10" s="10">
        <v>4</v>
      </c>
      <c r="D10" s="10">
        <v>5</v>
      </c>
      <c r="E10" s="10">
        <v>5</v>
      </c>
      <c r="F10" s="13"/>
      <c r="G10" s="10">
        <v>2</v>
      </c>
      <c r="H10" s="10">
        <v>5</v>
      </c>
      <c r="I10" s="10">
        <v>4</v>
      </c>
      <c r="J10" s="13"/>
      <c r="K10" s="13"/>
      <c r="L10" s="10">
        <v>5</v>
      </c>
      <c r="M10" s="10">
        <v>5</v>
      </c>
      <c r="N10" s="13"/>
      <c r="O10" s="13"/>
      <c r="P10" s="96">
        <f t="shared" si="1"/>
        <v>4.666666666666667</v>
      </c>
      <c r="Q10" s="96">
        <f t="shared" si="2"/>
        <v>4.2</v>
      </c>
      <c r="R10" s="99">
        <f t="shared" si="3"/>
        <v>4.511111111111112</v>
      </c>
      <c r="S10" s="28">
        <f t="shared" si="4"/>
        <v>5</v>
      </c>
      <c r="T10" t="str">
        <f t="shared" si="5"/>
        <v>Caesar Julius</v>
      </c>
    </row>
    <row r="11" spans="1:22" x14ac:dyDescent="0.2">
      <c r="A11" s="2">
        <f t="shared" si="0"/>
        <v>3</v>
      </c>
      <c r="B11" s="100" t="s">
        <v>24</v>
      </c>
      <c r="C11" s="10">
        <v>4</v>
      </c>
      <c r="D11" s="10">
        <v>3</v>
      </c>
      <c r="E11" s="10">
        <v>3</v>
      </c>
      <c r="F11" s="13"/>
      <c r="G11" s="10">
        <v>1</v>
      </c>
      <c r="H11" s="10">
        <v>4</v>
      </c>
      <c r="I11" s="10">
        <v>1</v>
      </c>
      <c r="J11" s="13"/>
      <c r="K11" s="13"/>
      <c r="L11" s="10">
        <v>3</v>
      </c>
      <c r="M11" s="10">
        <v>3</v>
      </c>
      <c r="N11" s="13"/>
      <c r="O11" s="13"/>
      <c r="P11" s="96">
        <f t="shared" si="1"/>
        <v>3.3333333333333335</v>
      </c>
      <c r="Q11" s="96">
        <f t="shared" si="2"/>
        <v>2.4</v>
      </c>
      <c r="R11" s="99">
        <f t="shared" si="3"/>
        <v>3.0222222222222221</v>
      </c>
      <c r="S11" s="28">
        <f t="shared" si="4"/>
        <v>3</v>
      </c>
      <c r="T11" t="str">
        <f t="shared" si="5"/>
        <v>Däumling Gottfried</v>
      </c>
    </row>
    <row r="12" spans="1:22" x14ac:dyDescent="0.2">
      <c r="A12" s="2">
        <f>A11+1</f>
        <v>4</v>
      </c>
      <c r="B12" s="100" t="s">
        <v>64</v>
      </c>
      <c r="C12" s="10">
        <v>3</v>
      </c>
      <c r="D12" s="10">
        <v>3</v>
      </c>
      <c r="E12" s="10">
        <v>4</v>
      </c>
      <c r="F12" s="13"/>
      <c r="G12" s="10">
        <v>5</v>
      </c>
      <c r="H12" s="10">
        <v>4</v>
      </c>
      <c r="I12" s="10">
        <v>5</v>
      </c>
      <c r="J12" s="13"/>
      <c r="K12" s="13"/>
      <c r="L12" s="10">
        <v>3</v>
      </c>
      <c r="M12" s="10">
        <v>3</v>
      </c>
      <c r="N12" s="13"/>
      <c r="O12" s="13"/>
      <c r="P12" s="96">
        <f t="shared" si="1"/>
        <v>3.3333333333333335</v>
      </c>
      <c r="Q12" s="96">
        <f t="shared" si="2"/>
        <v>4</v>
      </c>
      <c r="R12" s="99">
        <f t="shared" si="3"/>
        <v>3.5555555555555558</v>
      </c>
      <c r="S12" s="28">
        <f t="shared" si="4"/>
        <v>4</v>
      </c>
      <c r="T12" t="str">
        <f t="shared" si="5"/>
        <v>Dorf Mario</v>
      </c>
    </row>
    <row r="13" spans="1:22" x14ac:dyDescent="0.2">
      <c r="A13" s="2">
        <f t="shared" si="0"/>
        <v>5</v>
      </c>
      <c r="B13" s="100" t="s">
        <v>25</v>
      </c>
      <c r="C13" s="10">
        <v>6</v>
      </c>
      <c r="D13" s="10">
        <v>3</v>
      </c>
      <c r="E13" s="10">
        <v>6</v>
      </c>
      <c r="F13" s="13"/>
      <c r="G13" s="10">
        <v>2</v>
      </c>
      <c r="H13" s="10">
        <v>5</v>
      </c>
      <c r="I13" s="10">
        <v>1</v>
      </c>
      <c r="J13" s="13"/>
      <c r="K13" s="13"/>
      <c r="L13" s="10">
        <v>4</v>
      </c>
      <c r="M13" s="10">
        <v>4</v>
      </c>
      <c r="N13" s="13"/>
      <c r="O13" s="13"/>
      <c r="P13" s="96">
        <f t="shared" si="1"/>
        <v>5</v>
      </c>
      <c r="Q13" s="96">
        <f t="shared" si="2"/>
        <v>3.2</v>
      </c>
      <c r="R13" s="99">
        <f t="shared" si="3"/>
        <v>4.3999999999999995</v>
      </c>
      <c r="S13" s="28">
        <f t="shared" si="4"/>
        <v>4</v>
      </c>
      <c r="T13" t="str">
        <f t="shared" si="5"/>
        <v>Duck Dagobert</v>
      </c>
    </row>
    <row r="14" spans="1:22" x14ac:dyDescent="0.2">
      <c r="A14" s="2">
        <f t="shared" si="0"/>
        <v>6</v>
      </c>
      <c r="B14" s="14" t="s">
        <v>26</v>
      </c>
      <c r="C14" s="10">
        <v>1</v>
      </c>
      <c r="D14" s="10">
        <v>4</v>
      </c>
      <c r="E14" s="10"/>
      <c r="F14" s="13"/>
      <c r="G14" s="10">
        <v>2</v>
      </c>
      <c r="H14" s="10">
        <v>2</v>
      </c>
      <c r="I14" s="10">
        <v>2</v>
      </c>
      <c r="J14" s="13">
        <v>3</v>
      </c>
      <c r="K14" s="13">
        <v>3</v>
      </c>
      <c r="L14" s="10">
        <v>4</v>
      </c>
      <c r="M14" s="10"/>
      <c r="N14" s="13"/>
      <c r="O14" s="13"/>
      <c r="P14" s="97">
        <f t="shared" si="1"/>
        <v>2.5</v>
      </c>
      <c r="Q14" s="96">
        <f t="shared" si="2"/>
        <v>2.6666666666666665</v>
      </c>
      <c r="R14" s="99">
        <f t="shared" si="3"/>
        <v>2.5555555555555554</v>
      </c>
      <c r="S14" s="28">
        <f t="shared" si="4"/>
        <v>3</v>
      </c>
      <c r="T14" t="str">
        <f t="shared" si="5"/>
        <v>Gorbatschow Michail</v>
      </c>
    </row>
    <row r="15" spans="1:22" x14ac:dyDescent="0.2">
      <c r="A15" s="2">
        <f t="shared" si="0"/>
        <v>7</v>
      </c>
      <c r="B15" s="100" t="s">
        <v>61</v>
      </c>
      <c r="C15" s="10">
        <v>1</v>
      </c>
      <c r="D15" s="10">
        <v>3</v>
      </c>
      <c r="E15" s="10">
        <v>3</v>
      </c>
      <c r="F15" s="13"/>
      <c r="G15" s="10">
        <v>2</v>
      </c>
      <c r="H15" s="10">
        <v>1</v>
      </c>
      <c r="I15" s="10">
        <v>1</v>
      </c>
      <c r="J15" s="13"/>
      <c r="K15" s="13"/>
      <c r="L15" s="10">
        <v>2</v>
      </c>
      <c r="M15" s="10">
        <v>2</v>
      </c>
      <c r="N15" s="13"/>
      <c r="O15" s="13"/>
      <c r="P15" s="96">
        <f t="shared" si="1"/>
        <v>2.3333333333333335</v>
      </c>
      <c r="Q15" s="96">
        <f t="shared" si="2"/>
        <v>1.6</v>
      </c>
      <c r="R15" s="99">
        <f t="shared" si="3"/>
        <v>2.088888888888889</v>
      </c>
      <c r="S15" s="28">
        <f t="shared" si="4"/>
        <v>2</v>
      </c>
      <c r="T15" t="str">
        <f t="shared" si="5"/>
        <v>Györyova Hanna</v>
      </c>
    </row>
    <row r="16" spans="1:22" x14ac:dyDescent="0.2">
      <c r="A16" s="2">
        <f t="shared" si="0"/>
        <v>8</v>
      </c>
      <c r="B16" s="100" t="s">
        <v>62</v>
      </c>
      <c r="C16" s="10">
        <v>2</v>
      </c>
      <c r="D16" s="10">
        <v>5</v>
      </c>
      <c r="E16" s="10">
        <v>5</v>
      </c>
      <c r="F16" s="13"/>
      <c r="G16" s="10">
        <v>1</v>
      </c>
      <c r="H16" s="10">
        <v>5</v>
      </c>
      <c r="I16" s="10">
        <v>3</v>
      </c>
      <c r="J16" s="13"/>
      <c r="K16" s="13"/>
      <c r="L16" s="10">
        <v>3</v>
      </c>
      <c r="M16" s="10">
        <v>3</v>
      </c>
      <c r="N16" s="13"/>
      <c r="O16" s="13"/>
      <c r="P16" s="96">
        <f t="shared" si="1"/>
        <v>4</v>
      </c>
      <c r="Q16" s="96">
        <f t="shared" si="2"/>
        <v>3</v>
      </c>
      <c r="R16" s="99">
        <f t="shared" si="3"/>
        <v>3.6666666666666665</v>
      </c>
      <c r="S16" s="28">
        <f t="shared" si="4"/>
        <v>4</v>
      </c>
      <c r="T16" t="str">
        <f t="shared" si="5"/>
        <v>Huber Alois</v>
      </c>
    </row>
    <row r="17" spans="1:20" x14ac:dyDescent="0.2">
      <c r="A17" s="2">
        <f t="shared" si="0"/>
        <v>9</v>
      </c>
      <c r="B17" s="100" t="s">
        <v>60</v>
      </c>
      <c r="C17" s="10">
        <v>2</v>
      </c>
      <c r="D17" s="10">
        <v>6</v>
      </c>
      <c r="E17" s="10">
        <v>3</v>
      </c>
      <c r="F17" s="13"/>
      <c r="G17" s="10">
        <v>1</v>
      </c>
      <c r="H17" s="10">
        <v>3</v>
      </c>
      <c r="I17" s="10">
        <v>1</v>
      </c>
      <c r="J17" s="13"/>
      <c r="K17" s="13"/>
      <c r="L17" s="10">
        <v>2</v>
      </c>
      <c r="M17" s="10">
        <v>3</v>
      </c>
      <c r="N17" s="13"/>
      <c r="O17" s="13"/>
      <c r="P17" s="96">
        <f t="shared" si="1"/>
        <v>3.6666666666666665</v>
      </c>
      <c r="Q17" s="96">
        <f t="shared" si="2"/>
        <v>2</v>
      </c>
      <c r="R17" s="99">
        <f t="shared" si="3"/>
        <v>3.1111111111111107</v>
      </c>
      <c r="S17" s="28">
        <f t="shared" si="4"/>
        <v>3</v>
      </c>
      <c r="T17" t="str">
        <f t="shared" si="5"/>
        <v>Kires Marian</v>
      </c>
    </row>
    <row r="18" spans="1:20" x14ac:dyDescent="0.2">
      <c r="A18" s="2">
        <f t="shared" si="0"/>
        <v>10</v>
      </c>
      <c r="B18" s="100" t="s">
        <v>63</v>
      </c>
      <c r="C18" s="10">
        <v>2</v>
      </c>
      <c r="D18" s="10">
        <v>3</v>
      </c>
      <c r="E18" s="10">
        <v>4</v>
      </c>
      <c r="F18" s="13"/>
      <c r="G18" s="10">
        <v>1</v>
      </c>
      <c r="H18" s="10">
        <v>1</v>
      </c>
      <c r="I18" s="10">
        <v>1</v>
      </c>
      <c r="J18" s="13"/>
      <c r="K18" s="13"/>
      <c r="L18" s="10">
        <v>2</v>
      </c>
      <c r="M18" s="10">
        <v>2</v>
      </c>
      <c r="N18" s="13"/>
      <c r="O18" s="13"/>
      <c r="P18" s="96">
        <f t="shared" si="1"/>
        <v>3</v>
      </c>
      <c r="Q18" s="96">
        <f t="shared" si="2"/>
        <v>1.4</v>
      </c>
      <c r="R18" s="99">
        <f t="shared" si="3"/>
        <v>2.4666666666666668</v>
      </c>
      <c r="S18" s="28">
        <f t="shared" si="4"/>
        <v>2</v>
      </c>
      <c r="T18" t="str">
        <f t="shared" si="5"/>
        <v>Ohlmeier Marika</v>
      </c>
    </row>
    <row r="20" spans="1:20" x14ac:dyDescent="0.2">
      <c r="A20" s="1" t="s">
        <v>19</v>
      </c>
      <c r="B20" s="1"/>
      <c r="C20" s="10" t="s">
        <v>41</v>
      </c>
      <c r="D20" s="10" t="s">
        <v>42</v>
      </c>
      <c r="E20" s="10" t="s">
        <v>43</v>
      </c>
      <c r="F20" s="10" t="s">
        <v>44</v>
      </c>
      <c r="G20" s="10" t="s">
        <v>45</v>
      </c>
      <c r="H20" s="10" t="s">
        <v>46</v>
      </c>
      <c r="I20" s="10" t="s">
        <v>47</v>
      </c>
      <c r="J20" s="10" t="s">
        <v>48</v>
      </c>
      <c r="K20" s="10" t="s">
        <v>49</v>
      </c>
      <c r="L20" s="10" t="s">
        <v>50</v>
      </c>
      <c r="M20" s="10" t="s">
        <v>51</v>
      </c>
      <c r="N20" s="10" t="s">
        <v>52</v>
      </c>
      <c r="O20" s="10" t="s">
        <v>53</v>
      </c>
      <c r="P20" s="10" t="s">
        <v>54</v>
      </c>
      <c r="Q20" s="10" t="s">
        <v>55</v>
      </c>
      <c r="R20" s="102"/>
    </row>
    <row r="21" spans="1:20" x14ac:dyDescent="0.2">
      <c r="B21" t="s">
        <v>56</v>
      </c>
      <c r="C21" s="113">
        <f t="shared" ref="C21:O21" si="6">AVERAGE(C9:C18)</f>
        <v>2.6</v>
      </c>
      <c r="D21" s="113">
        <f t="shared" si="6"/>
        <v>3.8888888888888888</v>
      </c>
      <c r="E21" s="113">
        <f t="shared" si="6"/>
        <v>4.1111111111111107</v>
      </c>
      <c r="F21" s="113" t="e">
        <f t="shared" si="6"/>
        <v>#DIV/0!</v>
      </c>
      <c r="G21" s="113">
        <f t="shared" si="6"/>
        <v>1.9</v>
      </c>
      <c r="H21" s="113">
        <f t="shared" si="6"/>
        <v>3.2</v>
      </c>
      <c r="I21" s="113">
        <f t="shared" si="6"/>
        <v>2.1</v>
      </c>
      <c r="J21" s="113">
        <f t="shared" si="6"/>
        <v>3</v>
      </c>
      <c r="K21" s="113">
        <f t="shared" si="6"/>
        <v>3</v>
      </c>
      <c r="L21" s="98">
        <f t="shared" si="6"/>
        <v>3</v>
      </c>
      <c r="M21" s="114">
        <f t="shared" si="6"/>
        <v>3.2222222222222223</v>
      </c>
      <c r="N21" s="114" t="e">
        <f t="shared" si="6"/>
        <v>#DIV/0!</v>
      </c>
      <c r="O21" s="114" t="e">
        <f t="shared" si="6"/>
        <v>#DIV/0!</v>
      </c>
      <c r="P21" s="98"/>
      <c r="Q21" s="98"/>
      <c r="R21" s="14"/>
    </row>
    <row r="24" spans="1:20" x14ac:dyDescent="0.2">
      <c r="B24" s="36" t="s">
        <v>89</v>
      </c>
      <c r="D24" s="36" t="s">
        <v>90</v>
      </c>
    </row>
    <row r="25" spans="1:20" x14ac:dyDescent="0.2">
      <c r="C25" s="98"/>
      <c r="D25" s="36" t="s">
        <v>91</v>
      </c>
    </row>
    <row r="26" spans="1:20" x14ac:dyDescent="0.2">
      <c r="C26" s="101"/>
      <c r="D26" s="36" t="s">
        <v>92</v>
      </c>
    </row>
    <row r="27" spans="1:20" x14ac:dyDescent="0.2">
      <c r="C27" s="104"/>
      <c r="D27" s="36" t="s">
        <v>93</v>
      </c>
    </row>
    <row r="28" spans="1:20" x14ac:dyDescent="0.2">
      <c r="C28" s="112"/>
      <c r="D28" s="36" t="s">
        <v>94</v>
      </c>
    </row>
  </sheetData>
  <phoneticPr fontId="0" type="noConversion"/>
  <conditionalFormatting sqref="S9:S18">
    <cfRule type="cellIs" dxfId="0" priority="1" stopIfTrue="1" operator="greaterThan">
      <formula>4.5</formula>
    </cfRule>
  </conditionalFormatting>
  <pageMargins left="0.78740157480314965" right="0.78740157480314965" top="0.78740157480314965" bottom="0.78740157480314965" header="0" footer="0"/>
  <pageSetup paperSize="9" scale="8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"/>
  <sheetViews>
    <sheetView zoomScale="75" workbookViewId="0">
      <selection activeCell="A21" sqref="A21:C27"/>
    </sheetView>
  </sheetViews>
  <sheetFormatPr baseColWidth="10" defaultRowHeight="12.75" x14ac:dyDescent="0.2"/>
  <cols>
    <col min="1" max="1" width="3.42578125" customWidth="1"/>
    <col min="2" max="2" width="19.5703125" customWidth="1"/>
    <col min="3" max="3" width="5.7109375" customWidth="1"/>
    <col min="4" max="4" width="7.42578125" customWidth="1"/>
    <col min="5" max="5" width="7.28515625" customWidth="1"/>
    <col min="6" max="6" width="5.7109375" customWidth="1"/>
    <col min="7" max="7" width="8.42578125" customWidth="1"/>
    <col min="8" max="8" width="5.7109375" customWidth="1"/>
    <col min="9" max="9" width="6.5703125" customWidth="1"/>
    <col min="10" max="10" width="10.5703125" customWidth="1"/>
    <col min="11" max="13" width="5.7109375" customWidth="1"/>
    <col min="14" max="14" width="5.42578125" customWidth="1"/>
    <col min="15" max="18" width="5.7109375" customWidth="1"/>
  </cols>
  <sheetData>
    <row r="2" spans="1:9" ht="25.5" x14ac:dyDescent="0.35">
      <c r="A2" s="119" t="str">
        <f>'Musterlösung Klasse'!A1</f>
        <v>Schule</v>
      </c>
      <c r="B2" s="20"/>
      <c r="C2" s="20"/>
      <c r="D2" s="20"/>
      <c r="E2" s="21"/>
      <c r="F2" s="21"/>
      <c r="G2" s="21"/>
      <c r="H2" s="21"/>
      <c r="I2" s="22"/>
    </row>
    <row r="4" spans="1:9" x14ac:dyDescent="0.2">
      <c r="A4" s="1" t="s">
        <v>18</v>
      </c>
      <c r="C4" t="str">
        <f>'Musterlösung Klasse'!C3</f>
        <v>Chemie</v>
      </c>
      <c r="F4" t="str">
        <f>'Musterlösung Klasse'!F3</f>
        <v>Klasse 10a</v>
      </c>
      <c r="I4" t="str">
        <f>'Musterlösung Klasse'!I3</f>
        <v>Schuljahr 2013/2014</v>
      </c>
    </row>
    <row r="6" spans="1:9" x14ac:dyDescent="0.2">
      <c r="A6" s="105" t="s">
        <v>19</v>
      </c>
      <c r="B6" s="105" t="s">
        <v>20</v>
      </c>
      <c r="C6" s="106" t="s">
        <v>21</v>
      </c>
      <c r="D6" s="109"/>
    </row>
    <row r="8" spans="1:9" x14ac:dyDescent="0.2">
      <c r="A8" s="2">
        <v>1</v>
      </c>
      <c r="B8" s="1" t="str">
        <f>'Musterlösung Klasse'!B9</f>
        <v>Auermann Nadja</v>
      </c>
      <c r="C8" s="124">
        <f>'Musterlösung Klasse'!E9</f>
        <v>4</v>
      </c>
    </row>
    <row r="9" spans="1:9" x14ac:dyDescent="0.2">
      <c r="A9" s="2">
        <f t="shared" ref="A9:A17" si="0">A8+1</f>
        <v>2</v>
      </c>
      <c r="B9" s="1" t="str">
        <f>'Musterlösung Klasse'!B10</f>
        <v>Caesar Julius</v>
      </c>
      <c r="C9" s="124">
        <f>'Musterlösung Klasse'!E10</f>
        <v>5</v>
      </c>
      <c r="E9" s="36"/>
    </row>
    <row r="10" spans="1:9" x14ac:dyDescent="0.2">
      <c r="A10" s="2">
        <f t="shared" si="0"/>
        <v>3</v>
      </c>
      <c r="B10" s="1" t="str">
        <f>'Musterlösung Klasse'!B11</f>
        <v>Däumling Gottfried</v>
      </c>
      <c r="C10" s="124">
        <f>'Musterlösung Klasse'!E11</f>
        <v>3</v>
      </c>
      <c r="E10" s="36"/>
    </row>
    <row r="11" spans="1:9" x14ac:dyDescent="0.2">
      <c r="A11" s="2">
        <f t="shared" si="0"/>
        <v>4</v>
      </c>
      <c r="B11" s="1" t="str">
        <f>'Musterlösung Klasse'!B12</f>
        <v>Dorf Mario</v>
      </c>
      <c r="C11" s="124">
        <f>'Musterlösung Klasse'!E12</f>
        <v>4</v>
      </c>
      <c r="E11" s="36"/>
    </row>
    <row r="12" spans="1:9" x14ac:dyDescent="0.2">
      <c r="A12" s="2">
        <f t="shared" si="0"/>
        <v>5</v>
      </c>
      <c r="B12" s="1" t="str">
        <f>'Musterlösung Klasse'!B13</f>
        <v>Duck Dagobert</v>
      </c>
      <c r="C12" s="124">
        <f>'Musterlösung Klasse'!E13</f>
        <v>6</v>
      </c>
      <c r="E12" s="36"/>
    </row>
    <row r="13" spans="1:9" x14ac:dyDescent="0.2">
      <c r="A13" s="2">
        <f t="shared" si="0"/>
        <v>6</v>
      </c>
      <c r="B13" s="1" t="str">
        <f>'Musterlösung Klasse'!B14</f>
        <v>Gorbatschow Michail</v>
      </c>
      <c r="C13" s="124">
        <f>'Musterlösung Klasse'!E14</f>
        <v>0</v>
      </c>
      <c r="E13" s="36"/>
    </row>
    <row r="14" spans="1:9" x14ac:dyDescent="0.2">
      <c r="A14" s="2">
        <f t="shared" si="0"/>
        <v>7</v>
      </c>
      <c r="B14" s="1" t="str">
        <f>'Musterlösung Klasse'!B15</f>
        <v>Györyova Hanna</v>
      </c>
      <c r="C14" s="124">
        <f>'Musterlösung Klasse'!E15</f>
        <v>3</v>
      </c>
      <c r="E14" s="36"/>
    </row>
    <row r="15" spans="1:9" x14ac:dyDescent="0.2">
      <c r="A15" s="2">
        <f t="shared" si="0"/>
        <v>8</v>
      </c>
      <c r="B15" s="1" t="str">
        <f>'Musterlösung Klasse'!B16</f>
        <v>Huber Alois</v>
      </c>
      <c r="C15" s="124">
        <f>'Musterlösung Klasse'!E16</f>
        <v>5</v>
      </c>
      <c r="E15" s="36"/>
    </row>
    <row r="16" spans="1:9" x14ac:dyDescent="0.2">
      <c r="A16" s="2">
        <f t="shared" si="0"/>
        <v>9</v>
      </c>
      <c r="B16" s="1" t="str">
        <f>'Musterlösung Klasse'!B17</f>
        <v>Kires Marian</v>
      </c>
      <c r="C16" s="124">
        <f>'Musterlösung Klasse'!E17</f>
        <v>3</v>
      </c>
      <c r="E16" s="36"/>
    </row>
    <row r="17" spans="1:19" x14ac:dyDescent="0.2">
      <c r="A17" s="2">
        <f t="shared" si="0"/>
        <v>10</v>
      </c>
      <c r="B17" s="1" t="str">
        <f>'Musterlösung Klasse'!B18</f>
        <v>Ohlmeier Marika</v>
      </c>
      <c r="C17" s="124">
        <f>'Musterlösung Klasse'!E18</f>
        <v>4</v>
      </c>
      <c r="E17" s="36"/>
    </row>
    <row r="18" spans="1:19" x14ac:dyDescent="0.2">
      <c r="D18" t="s">
        <v>27</v>
      </c>
    </row>
    <row r="19" spans="1:19" x14ac:dyDescent="0.2">
      <c r="A19" s="1" t="s">
        <v>28</v>
      </c>
      <c r="C19" t="s">
        <v>29</v>
      </c>
      <c r="D19" t="s">
        <v>30</v>
      </c>
      <c r="E19" s="1" t="s">
        <v>31</v>
      </c>
    </row>
    <row r="20" spans="1:19" s="36" customFormat="1" x14ac:dyDescent="0.2">
      <c r="A20" s="1"/>
      <c r="E20" s="15" t="s">
        <v>95</v>
      </c>
      <c r="F20"/>
      <c r="G20"/>
      <c r="H20" s="112">
        <v>80</v>
      </c>
      <c r="I20" s="110" t="s">
        <v>96</v>
      </c>
      <c r="K20" s="121"/>
      <c r="L20" s="14"/>
      <c r="M20" s="14"/>
      <c r="N20" s="14"/>
      <c r="O20" s="14"/>
      <c r="P20" s="14"/>
      <c r="Q20" s="14"/>
      <c r="R20" s="14"/>
      <c r="S20" s="14"/>
    </row>
    <row r="21" spans="1:19" x14ac:dyDescent="0.2">
      <c r="I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x14ac:dyDescent="0.2">
      <c r="A22" s="1" t="s">
        <v>15</v>
      </c>
      <c r="C22" s="123">
        <f>COUNTIF(C8:C17,6)</f>
        <v>1</v>
      </c>
      <c r="D22" s="124">
        <f>C22*6</f>
        <v>6</v>
      </c>
      <c r="E22" s="10" t="s">
        <v>9</v>
      </c>
      <c r="F22" s="122">
        <v>0</v>
      </c>
      <c r="G22" s="13" t="s">
        <v>32</v>
      </c>
      <c r="H22" s="122">
        <f>H20*20/100</f>
        <v>16</v>
      </c>
      <c r="I22" s="100">
        <v>0.2</v>
      </c>
      <c r="K22" s="102"/>
      <c r="L22" s="117"/>
      <c r="M22" s="103"/>
      <c r="N22" s="117"/>
      <c r="O22" s="102"/>
      <c r="P22" s="117"/>
      <c r="Q22" s="103"/>
      <c r="R22" s="117"/>
      <c r="S22" s="14"/>
    </row>
    <row r="23" spans="1:19" x14ac:dyDescent="0.2">
      <c r="A23" s="1" t="s">
        <v>14</v>
      </c>
      <c r="C23" s="123">
        <f>COUNTIF(C8:C17,5)</f>
        <v>2</v>
      </c>
      <c r="D23" s="124">
        <f>C23*5</f>
        <v>10</v>
      </c>
      <c r="E23" s="13"/>
      <c r="F23" s="122">
        <f>H22+1</f>
        <v>17</v>
      </c>
      <c r="G23" s="13" t="s">
        <v>32</v>
      </c>
      <c r="H23" s="122">
        <f>H20*40/100</f>
        <v>32</v>
      </c>
      <c r="I23" s="120">
        <v>0.4</v>
      </c>
      <c r="K23" s="103"/>
      <c r="L23" s="117"/>
      <c r="M23" s="103"/>
      <c r="N23" s="117"/>
      <c r="O23" s="103"/>
      <c r="P23" s="117"/>
      <c r="Q23" s="103"/>
      <c r="R23" s="117"/>
      <c r="S23" s="14"/>
    </row>
    <row r="24" spans="1:19" x14ac:dyDescent="0.2">
      <c r="A24" s="1" t="s">
        <v>13</v>
      </c>
      <c r="C24" s="123">
        <f>COUNTIF(C8:C17,4)</f>
        <v>3</v>
      </c>
      <c r="D24" s="124">
        <f>C24*4</f>
        <v>12</v>
      </c>
      <c r="E24" s="13"/>
      <c r="F24" s="122">
        <f>H23+1</f>
        <v>33</v>
      </c>
      <c r="G24" s="13" t="s">
        <v>32</v>
      </c>
      <c r="H24" s="122">
        <f>H20*55/100</f>
        <v>44</v>
      </c>
      <c r="I24" s="120">
        <v>0.55000000000000004</v>
      </c>
      <c r="K24" s="103"/>
      <c r="L24" s="117"/>
      <c r="M24" s="103"/>
      <c r="N24" s="117"/>
      <c r="O24" s="103"/>
      <c r="P24" s="117"/>
      <c r="Q24" s="103"/>
      <c r="R24" s="117"/>
      <c r="S24" s="14"/>
    </row>
    <row r="25" spans="1:19" x14ac:dyDescent="0.2">
      <c r="A25" s="1" t="s">
        <v>12</v>
      </c>
      <c r="C25" s="123">
        <f>COUNTIF(C8:C17,3)</f>
        <v>3</v>
      </c>
      <c r="D25" s="124">
        <f>C25*3</f>
        <v>9</v>
      </c>
      <c r="E25" s="13"/>
      <c r="F25" s="122">
        <f>H24+1</f>
        <v>45</v>
      </c>
      <c r="G25" s="13" t="s">
        <v>32</v>
      </c>
      <c r="H25" s="122">
        <f>H20*70/100</f>
        <v>56</v>
      </c>
      <c r="I25" s="120">
        <v>0.7</v>
      </c>
      <c r="K25" s="103"/>
      <c r="L25" s="117"/>
      <c r="M25" s="103"/>
      <c r="N25" s="117"/>
      <c r="O25" s="103"/>
      <c r="P25" s="117"/>
      <c r="Q25" s="103"/>
      <c r="R25" s="117"/>
      <c r="S25" s="14"/>
    </row>
    <row r="26" spans="1:19" x14ac:dyDescent="0.2">
      <c r="A26" s="1" t="s">
        <v>11</v>
      </c>
      <c r="C26" s="123">
        <f>COUNTIF(C8:C17,2)</f>
        <v>0</v>
      </c>
      <c r="D26" s="124">
        <f>C26*2</f>
        <v>0</v>
      </c>
      <c r="E26" s="13"/>
      <c r="F26" s="122">
        <f>H25+1</f>
        <v>57</v>
      </c>
      <c r="G26" s="13" t="s">
        <v>32</v>
      </c>
      <c r="H26" s="122">
        <f>H20*85/100</f>
        <v>68</v>
      </c>
      <c r="I26" s="120">
        <v>0.85</v>
      </c>
      <c r="K26" s="103"/>
      <c r="L26" s="117"/>
      <c r="M26" s="103"/>
      <c r="N26" s="117"/>
      <c r="O26" s="103"/>
      <c r="P26" s="117"/>
      <c r="Q26" s="103"/>
      <c r="R26" s="117"/>
      <c r="S26" s="14"/>
    </row>
    <row r="27" spans="1:19" x14ac:dyDescent="0.2">
      <c r="A27" s="1" t="s">
        <v>10</v>
      </c>
      <c r="C27" s="123">
        <f>COUNTIF(C8:C17,1)</f>
        <v>0</v>
      </c>
      <c r="D27" s="124">
        <f>C27*1</f>
        <v>0</v>
      </c>
      <c r="E27" s="13"/>
      <c r="F27" s="122">
        <f>H26+1</f>
        <v>69</v>
      </c>
      <c r="G27" s="13" t="s">
        <v>32</v>
      </c>
      <c r="H27" s="122">
        <f>H20</f>
        <v>80</v>
      </c>
      <c r="I27" s="120">
        <v>1</v>
      </c>
      <c r="K27" s="103"/>
      <c r="L27" s="117"/>
      <c r="M27" s="103"/>
      <c r="N27" s="117"/>
      <c r="O27" s="103"/>
      <c r="P27" s="117"/>
      <c r="Q27" s="103"/>
      <c r="R27" s="117"/>
      <c r="S27" s="14"/>
    </row>
    <row r="28" spans="1:19" x14ac:dyDescent="0.2">
      <c r="I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">
      <c r="A29" s="1" t="s">
        <v>33</v>
      </c>
      <c r="C29" s="124">
        <f>SUM(C22:C26)</f>
        <v>9</v>
      </c>
      <c r="D29" s="116">
        <f>AVERAGE(C8:C17)</f>
        <v>3.7</v>
      </c>
      <c r="E29" s="1" t="s">
        <v>34</v>
      </c>
      <c r="I29" s="14"/>
      <c r="K29" s="14"/>
      <c r="L29" s="118"/>
      <c r="M29" s="14"/>
      <c r="N29" s="14"/>
      <c r="O29" s="14"/>
      <c r="P29" s="14"/>
      <c r="Q29" s="14"/>
      <c r="R29" s="14"/>
      <c r="S29" s="14"/>
    </row>
    <row r="30" spans="1:19" x14ac:dyDescent="0.2">
      <c r="A30" s="1" t="s">
        <v>35</v>
      </c>
      <c r="C30" s="124">
        <f>'Musterlösung Klasse'!L5</f>
        <v>10</v>
      </c>
      <c r="D30" s="115">
        <f>SUM(D22:D26)</f>
        <v>37</v>
      </c>
      <c r="E30" s="1" t="s">
        <v>36</v>
      </c>
      <c r="I30" s="14"/>
      <c r="K30" s="14"/>
      <c r="L30" s="14"/>
      <c r="M30" s="14"/>
      <c r="N30" s="14"/>
      <c r="O30" s="14"/>
      <c r="P30" s="14"/>
      <c r="Q30" s="14"/>
      <c r="R30" s="14"/>
      <c r="S30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workbookViewId="0">
      <selection activeCell="F40" sqref="F40"/>
    </sheetView>
  </sheetViews>
  <sheetFormatPr baseColWidth="10" defaultRowHeight="12.75" x14ac:dyDescent="0.2"/>
  <cols>
    <col min="1" max="1" width="5" customWidth="1"/>
    <col min="2" max="10" width="7.7109375" customWidth="1"/>
    <col min="11" max="11" width="9.42578125" customWidth="1"/>
    <col min="15" max="15" width="13.5703125" customWidth="1"/>
  </cols>
  <sheetData>
    <row r="1" spans="1:14" ht="30" x14ac:dyDescent="0.4">
      <c r="A1" s="35" t="str">
        <f>'Musterlösung Klasse'!A1</f>
        <v>Schule</v>
      </c>
      <c r="B1" s="23"/>
      <c r="C1" s="23"/>
      <c r="D1" s="23"/>
      <c r="E1" s="23"/>
      <c r="F1" s="23"/>
      <c r="G1" s="23"/>
      <c r="H1" s="23"/>
      <c r="I1" s="23"/>
      <c r="J1" s="11"/>
    </row>
    <row r="2" spans="1:14" ht="15" x14ac:dyDescent="0.2">
      <c r="A2" s="1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x14ac:dyDescent="0.25">
      <c r="A6" s="25" t="str">
        <f>'Musterlösung Klasse'!F3</f>
        <v>Klasse 10a</v>
      </c>
      <c r="B6" s="25"/>
      <c r="C6" s="25"/>
      <c r="D6" s="25"/>
      <c r="E6" s="25"/>
      <c r="F6" s="25"/>
      <c r="H6" s="25"/>
      <c r="I6" s="9"/>
      <c r="J6" s="9"/>
      <c r="K6" s="9"/>
      <c r="L6" s="9"/>
      <c r="M6" s="9"/>
      <c r="N6" s="9"/>
    </row>
    <row r="7" spans="1:14" ht="18" x14ac:dyDescent="0.25">
      <c r="A7" s="25"/>
      <c r="B7" s="25"/>
      <c r="C7" s="25"/>
      <c r="D7" s="25"/>
      <c r="E7" s="25"/>
      <c r="F7" s="25"/>
      <c r="G7" s="25"/>
      <c r="H7" s="25"/>
      <c r="I7" s="9"/>
      <c r="J7" s="9"/>
      <c r="K7" s="9"/>
      <c r="L7" s="9"/>
      <c r="M7" s="9"/>
      <c r="N7" s="9"/>
    </row>
    <row r="8" spans="1:14" ht="18" x14ac:dyDescent="0.25">
      <c r="A8" s="25"/>
      <c r="B8" s="25"/>
      <c r="C8" s="25"/>
      <c r="D8" s="25"/>
      <c r="E8" s="25"/>
      <c r="F8" s="25"/>
      <c r="G8" s="25"/>
      <c r="H8" s="25"/>
      <c r="I8" s="9"/>
      <c r="J8" s="9"/>
      <c r="K8" s="9"/>
      <c r="L8" s="9"/>
      <c r="M8" s="9"/>
      <c r="N8" s="9"/>
    </row>
    <row r="9" spans="1:14" ht="18" x14ac:dyDescent="0.25">
      <c r="A9" s="25" t="s">
        <v>1</v>
      </c>
      <c r="B9" s="25"/>
      <c r="C9" s="25"/>
      <c r="D9" s="25"/>
      <c r="E9" s="25"/>
      <c r="F9" s="25"/>
      <c r="G9" s="25"/>
      <c r="H9" s="25"/>
      <c r="I9" s="9"/>
      <c r="J9" s="9"/>
      <c r="K9" s="9"/>
      <c r="L9" s="9"/>
      <c r="M9" s="9"/>
      <c r="N9" s="9"/>
    </row>
    <row r="10" spans="1:14" ht="18" x14ac:dyDescent="0.25">
      <c r="A10" s="25"/>
      <c r="B10" s="25"/>
      <c r="C10" s="25"/>
      <c r="D10" s="25"/>
      <c r="E10" s="25"/>
      <c r="F10" s="25"/>
      <c r="G10" s="25"/>
      <c r="H10" s="25"/>
      <c r="I10" s="9"/>
      <c r="J10" s="9"/>
      <c r="K10" s="9"/>
      <c r="L10" s="9"/>
      <c r="M10" s="9"/>
      <c r="N10" s="9"/>
    </row>
    <row r="11" spans="1:14" ht="18" x14ac:dyDescent="0.25">
      <c r="A11" s="25"/>
      <c r="B11" s="25"/>
      <c r="C11" s="25"/>
      <c r="D11" s="25"/>
      <c r="E11" s="25"/>
      <c r="F11" s="25"/>
      <c r="G11" s="25"/>
      <c r="H11" s="25"/>
      <c r="I11" s="9"/>
      <c r="J11" s="9"/>
      <c r="K11" s="9"/>
      <c r="L11" s="9"/>
      <c r="M11" s="9"/>
      <c r="N11" s="9"/>
    </row>
    <row r="12" spans="1:14" ht="18" x14ac:dyDescent="0.25">
      <c r="A12" s="25" t="s">
        <v>2</v>
      </c>
      <c r="B12" s="25"/>
      <c r="C12" s="25"/>
      <c r="D12" s="25"/>
      <c r="E12" s="25"/>
      <c r="F12" s="25"/>
      <c r="G12" s="25" t="str">
        <f>'Musterlösung Klasse'!C3</f>
        <v>Chemie</v>
      </c>
      <c r="H12" s="25"/>
      <c r="I12" s="9"/>
      <c r="J12" s="9"/>
      <c r="K12" s="9"/>
      <c r="L12" s="9"/>
      <c r="M12" s="9"/>
      <c r="N12" s="9"/>
    </row>
    <row r="13" spans="1:14" ht="18" x14ac:dyDescent="0.25">
      <c r="A13" s="25"/>
      <c r="B13" s="25"/>
      <c r="C13" s="25"/>
      <c r="D13" s="25"/>
      <c r="E13" s="25"/>
      <c r="F13" s="25"/>
      <c r="G13" s="25"/>
      <c r="H13" s="25"/>
      <c r="I13" s="9"/>
      <c r="J13" s="9"/>
      <c r="K13" s="9"/>
      <c r="L13" s="9"/>
      <c r="M13" s="9"/>
      <c r="N13" s="9"/>
    </row>
    <row r="14" spans="1:14" ht="18" x14ac:dyDescent="0.25">
      <c r="A14" s="25"/>
      <c r="B14" s="25"/>
      <c r="C14" s="25"/>
      <c r="D14" s="25"/>
      <c r="E14" s="25"/>
      <c r="F14" s="25"/>
      <c r="G14" s="25"/>
      <c r="H14" s="25"/>
      <c r="I14" s="9"/>
      <c r="J14" s="9"/>
      <c r="K14" s="9"/>
      <c r="L14" s="9"/>
      <c r="M14" s="9"/>
      <c r="N14" s="9"/>
    </row>
    <row r="15" spans="1:14" ht="18" x14ac:dyDescent="0.25">
      <c r="A15" s="25" t="s">
        <v>87</v>
      </c>
      <c r="B15" s="25"/>
      <c r="C15" s="25"/>
      <c r="D15" s="25"/>
      <c r="E15" s="25"/>
      <c r="F15" s="25"/>
      <c r="G15" s="25" t="s">
        <v>3</v>
      </c>
      <c r="H15" s="25"/>
      <c r="I15" s="9"/>
      <c r="J15" s="9"/>
      <c r="K15" s="9"/>
      <c r="L15" s="9"/>
      <c r="M15" s="9"/>
      <c r="N15" s="9"/>
    </row>
    <row r="16" spans="1:14" ht="18" x14ac:dyDescent="0.25">
      <c r="A16" s="25"/>
      <c r="B16" s="25"/>
      <c r="C16" s="25"/>
      <c r="D16" s="25"/>
      <c r="E16" s="25"/>
      <c r="F16" s="25"/>
      <c r="G16" s="25"/>
      <c r="H16" s="25"/>
      <c r="I16" s="9"/>
      <c r="J16" s="9"/>
      <c r="K16" s="9"/>
      <c r="L16" s="9"/>
      <c r="M16" s="9"/>
      <c r="N16" s="9"/>
    </row>
    <row r="17" spans="1:14" ht="18" x14ac:dyDescent="0.25">
      <c r="A17" s="25"/>
      <c r="B17" s="25"/>
      <c r="C17" s="25"/>
      <c r="D17" s="25"/>
      <c r="E17" s="25"/>
      <c r="F17" s="25"/>
      <c r="G17" s="25"/>
      <c r="H17" s="25"/>
      <c r="I17" s="9"/>
      <c r="J17" s="9"/>
      <c r="K17" s="9"/>
      <c r="L17" s="9"/>
      <c r="M17" s="9"/>
      <c r="N17" s="9"/>
    </row>
    <row r="18" spans="1:14" ht="18" x14ac:dyDescent="0.25">
      <c r="A18" s="25" t="s">
        <v>4</v>
      </c>
      <c r="B18" s="25"/>
      <c r="C18" s="25"/>
      <c r="D18" s="25"/>
      <c r="E18" s="25"/>
      <c r="F18" s="25"/>
      <c r="G18" s="25" t="s">
        <v>3</v>
      </c>
      <c r="H18" s="25"/>
      <c r="I18" s="9"/>
      <c r="J18" s="9"/>
      <c r="K18" s="9"/>
      <c r="L18" s="9"/>
      <c r="M18" s="9"/>
      <c r="N18" s="9"/>
    </row>
    <row r="19" spans="1:14" ht="18" x14ac:dyDescent="0.25">
      <c r="A19" s="25"/>
      <c r="B19" s="25"/>
      <c r="C19" s="25"/>
      <c r="D19" s="25"/>
      <c r="E19" s="25"/>
      <c r="F19" s="25"/>
      <c r="G19" s="25"/>
      <c r="H19" s="25"/>
      <c r="I19" s="9"/>
      <c r="J19" s="9"/>
      <c r="K19" s="9"/>
      <c r="L19" s="9"/>
      <c r="M19" s="9"/>
      <c r="N19" s="9"/>
    </row>
    <row r="20" spans="1:14" ht="18" x14ac:dyDescent="0.25">
      <c r="A20" s="25"/>
      <c r="B20" s="25"/>
      <c r="C20" s="25"/>
      <c r="D20" s="25"/>
      <c r="E20" s="25"/>
      <c r="F20" s="25"/>
      <c r="G20" s="25"/>
      <c r="H20" s="25"/>
      <c r="I20" s="9"/>
      <c r="J20" s="9"/>
      <c r="K20" s="9"/>
      <c r="L20" s="9"/>
      <c r="M20" s="9"/>
      <c r="N20" s="9"/>
    </row>
    <row r="21" spans="1:14" ht="18" x14ac:dyDescent="0.25">
      <c r="A21" s="25" t="s">
        <v>5</v>
      </c>
      <c r="B21" s="25"/>
      <c r="C21" s="25"/>
      <c r="D21" s="25"/>
      <c r="E21" s="25"/>
      <c r="F21" s="25"/>
      <c r="G21" s="25" t="s">
        <v>3</v>
      </c>
      <c r="H21" s="25"/>
      <c r="I21" s="9"/>
      <c r="J21" s="9"/>
      <c r="K21" s="9"/>
      <c r="L21" s="9"/>
      <c r="M21" s="9"/>
      <c r="N21" s="9"/>
    </row>
    <row r="22" spans="1:14" ht="18" x14ac:dyDescent="0.25">
      <c r="A22" s="25"/>
      <c r="B22" s="25"/>
      <c r="C22" s="25"/>
      <c r="D22" s="25"/>
      <c r="E22" s="25"/>
      <c r="F22" s="25"/>
      <c r="G22" s="25"/>
      <c r="H22" s="25"/>
      <c r="I22" s="9"/>
      <c r="J22" s="9"/>
      <c r="K22" s="9"/>
      <c r="L22" s="9"/>
      <c r="M22" s="9"/>
      <c r="N22" s="9"/>
    </row>
    <row r="23" spans="1:14" ht="18" x14ac:dyDescent="0.25">
      <c r="A23" s="25"/>
      <c r="B23" s="25"/>
      <c r="C23" s="25"/>
      <c r="D23" s="25"/>
      <c r="E23" s="25"/>
      <c r="F23" s="25"/>
      <c r="G23" s="25"/>
      <c r="H23" s="25"/>
      <c r="I23" s="9"/>
      <c r="J23" s="9"/>
      <c r="K23" s="9"/>
      <c r="L23" s="9"/>
      <c r="M23" s="9"/>
      <c r="N23" s="9"/>
    </row>
    <row r="24" spans="1:14" ht="18" x14ac:dyDescent="0.25">
      <c r="A24" s="25" t="s">
        <v>6</v>
      </c>
      <c r="B24" s="25"/>
      <c r="C24" s="25"/>
      <c r="D24" s="25"/>
      <c r="E24" s="25"/>
      <c r="F24" s="25"/>
      <c r="G24" s="25"/>
      <c r="H24" s="25"/>
      <c r="I24" s="9"/>
      <c r="J24" s="12" t="s">
        <v>7</v>
      </c>
      <c r="K24" s="9"/>
      <c r="L24" s="9"/>
      <c r="M24" s="9"/>
      <c r="N24" s="9"/>
    </row>
    <row r="25" spans="1:14" ht="18" x14ac:dyDescent="0.25">
      <c r="A25" s="25"/>
      <c r="B25" s="25"/>
      <c r="C25" s="25"/>
      <c r="D25" s="25"/>
      <c r="E25" s="25"/>
      <c r="F25" s="25"/>
      <c r="G25" s="25"/>
      <c r="H25" s="25"/>
      <c r="I25" s="9"/>
      <c r="J25" s="9"/>
      <c r="K25" s="9"/>
      <c r="L25" s="9"/>
      <c r="M25" s="9"/>
      <c r="N25" s="9"/>
    </row>
    <row r="26" spans="1:14" ht="18" x14ac:dyDescent="0.25">
      <c r="A26" s="25"/>
      <c r="B26" s="25"/>
      <c r="C26" s="25"/>
      <c r="D26" s="25"/>
      <c r="E26" s="25"/>
      <c r="F26" s="25"/>
      <c r="G26" s="25"/>
      <c r="H26" s="25"/>
      <c r="I26" s="9"/>
      <c r="J26" s="9"/>
      <c r="K26" s="9"/>
      <c r="L26" s="9"/>
      <c r="M26" s="9"/>
      <c r="N26" s="9"/>
    </row>
    <row r="27" spans="1:14" ht="18" x14ac:dyDescent="0.25">
      <c r="A27" s="25"/>
      <c r="B27" s="25"/>
      <c r="C27" s="25"/>
      <c r="D27" s="25"/>
      <c r="E27" s="25"/>
      <c r="F27" s="25"/>
      <c r="G27" s="25"/>
      <c r="H27" s="25"/>
      <c r="I27" s="9"/>
      <c r="J27" s="9"/>
      <c r="K27" s="9"/>
      <c r="L27" s="9"/>
      <c r="M27" s="9"/>
      <c r="N27" s="9"/>
    </row>
    <row r="28" spans="1:14" ht="18" x14ac:dyDescent="0.25">
      <c r="A28" s="25"/>
      <c r="B28" s="25"/>
      <c r="C28" s="25"/>
      <c r="D28" s="25"/>
      <c r="E28" s="25"/>
      <c r="F28" s="25"/>
      <c r="G28" s="25"/>
      <c r="H28" s="25"/>
      <c r="I28" s="9"/>
      <c r="J28" s="9"/>
      <c r="K28" s="9"/>
      <c r="L28" s="9"/>
      <c r="M28" s="9"/>
      <c r="N28" s="9"/>
    </row>
    <row r="29" spans="1:14" ht="18" x14ac:dyDescent="0.25">
      <c r="A29" s="25"/>
      <c r="B29" s="25"/>
      <c r="C29" s="25"/>
      <c r="D29" s="25"/>
      <c r="E29" s="25"/>
      <c r="F29" s="25"/>
      <c r="G29" s="25"/>
      <c r="H29" s="25"/>
      <c r="I29" s="9"/>
      <c r="J29" s="9"/>
      <c r="K29" s="9"/>
      <c r="L29" s="9"/>
      <c r="M29" s="9"/>
      <c r="N29" s="9"/>
    </row>
    <row r="30" spans="1:14" ht="18" x14ac:dyDescent="0.25">
      <c r="A30" s="25"/>
      <c r="B30" s="25" t="s">
        <v>8</v>
      </c>
      <c r="C30" s="25"/>
      <c r="D30" s="25"/>
      <c r="E30" s="26">
        <f>'Musterlösung Arbeit X'!C29</f>
        <v>9</v>
      </c>
      <c r="F30" s="26" t="s">
        <v>9</v>
      </c>
      <c r="G30" s="26">
        <f>'Musterlösung Arbeit X'!C30</f>
        <v>10</v>
      </c>
      <c r="H30" s="25"/>
      <c r="I30" s="9"/>
      <c r="J30" s="9"/>
      <c r="K30" s="9"/>
      <c r="L30" s="9"/>
      <c r="M30" s="9"/>
      <c r="N30" s="9"/>
    </row>
    <row r="31" spans="1:14" ht="18" x14ac:dyDescent="0.25">
      <c r="A31" s="25"/>
      <c r="B31" s="25"/>
      <c r="C31" s="25"/>
      <c r="D31" s="25"/>
      <c r="E31" s="25"/>
      <c r="F31" s="25"/>
      <c r="G31" s="25"/>
      <c r="H31" s="25"/>
      <c r="I31" s="9"/>
      <c r="J31" s="9"/>
      <c r="K31" s="9"/>
      <c r="L31" s="9"/>
      <c r="M31" s="9"/>
      <c r="N31" s="9"/>
    </row>
    <row r="32" spans="1:14" ht="18" x14ac:dyDescent="0.25">
      <c r="A32" s="25"/>
      <c r="B32" s="25" t="s">
        <v>10</v>
      </c>
      <c r="C32" s="25"/>
      <c r="D32" s="25"/>
      <c r="E32" s="25"/>
      <c r="F32" s="25">
        <f>'Musterlösung Arbeit X'!C27</f>
        <v>0</v>
      </c>
      <c r="G32" s="25"/>
      <c r="H32" s="25"/>
      <c r="I32" s="9"/>
      <c r="J32" s="9"/>
      <c r="K32" s="9"/>
      <c r="L32" s="9"/>
      <c r="M32" s="9"/>
      <c r="N32" s="9"/>
    </row>
    <row r="33" spans="1:14" ht="18" x14ac:dyDescent="0.25">
      <c r="A33" s="25"/>
      <c r="B33" s="25"/>
      <c r="C33" s="25"/>
      <c r="D33" s="25"/>
      <c r="E33" s="25"/>
      <c r="F33" s="25"/>
      <c r="G33" s="25"/>
      <c r="H33" s="25"/>
      <c r="I33" s="9"/>
      <c r="J33" s="9"/>
      <c r="K33" s="9"/>
      <c r="L33" s="9"/>
      <c r="M33" s="9"/>
      <c r="N33" s="9"/>
    </row>
    <row r="34" spans="1:14" ht="18" x14ac:dyDescent="0.25">
      <c r="A34" s="25"/>
      <c r="B34" s="25" t="s">
        <v>11</v>
      </c>
      <c r="C34" s="25"/>
      <c r="D34" s="25"/>
      <c r="E34" s="25"/>
      <c r="F34" s="25">
        <f>'Musterlösung Arbeit X'!C26</f>
        <v>0</v>
      </c>
      <c r="G34" s="25"/>
      <c r="H34" s="25"/>
      <c r="I34" s="9"/>
      <c r="J34" s="9"/>
      <c r="K34" s="9"/>
      <c r="L34" s="9"/>
      <c r="M34" s="9"/>
      <c r="N34" s="9"/>
    </row>
    <row r="35" spans="1:14" ht="18" x14ac:dyDescent="0.25">
      <c r="A35" s="25"/>
      <c r="B35" s="25"/>
      <c r="C35" s="25"/>
      <c r="D35" s="25"/>
      <c r="E35" s="25"/>
      <c r="F35" s="25"/>
      <c r="G35" s="25"/>
      <c r="H35" s="25"/>
      <c r="I35" s="9"/>
      <c r="J35" s="9"/>
      <c r="K35" s="9"/>
      <c r="L35" s="9"/>
      <c r="M35" s="9"/>
      <c r="N35" s="9"/>
    </row>
    <row r="36" spans="1:14" ht="18" x14ac:dyDescent="0.25">
      <c r="A36" s="25"/>
      <c r="B36" s="25" t="s">
        <v>12</v>
      </c>
      <c r="C36" s="25"/>
      <c r="D36" s="25"/>
      <c r="E36" s="25"/>
      <c r="F36" s="25">
        <f>'Musterlösung Arbeit X'!C25</f>
        <v>3</v>
      </c>
      <c r="G36" s="25"/>
      <c r="H36" s="25"/>
      <c r="I36" s="9"/>
      <c r="J36" s="9"/>
      <c r="K36" s="9"/>
      <c r="L36" s="9"/>
      <c r="M36" s="9"/>
      <c r="N36" s="9"/>
    </row>
    <row r="37" spans="1:14" ht="18" x14ac:dyDescent="0.25">
      <c r="A37" s="25"/>
      <c r="B37" s="25"/>
      <c r="C37" s="25"/>
      <c r="D37" s="25"/>
      <c r="E37" s="25"/>
      <c r="F37" s="25"/>
      <c r="G37" s="25"/>
      <c r="H37" s="25"/>
      <c r="I37" s="9"/>
      <c r="J37" s="9"/>
      <c r="K37" s="9"/>
      <c r="L37" s="9"/>
      <c r="M37" s="9"/>
      <c r="N37" s="9"/>
    </row>
    <row r="38" spans="1:14" ht="18" x14ac:dyDescent="0.25">
      <c r="A38" s="25"/>
      <c r="B38" s="25" t="s">
        <v>13</v>
      </c>
      <c r="C38" s="25"/>
      <c r="D38" s="25"/>
      <c r="E38" s="25"/>
      <c r="F38" s="25">
        <f>'Musterlösung Arbeit X'!C24</f>
        <v>3</v>
      </c>
      <c r="G38" s="25"/>
      <c r="H38" s="25"/>
      <c r="I38" s="9"/>
      <c r="J38" s="9"/>
      <c r="K38" s="9"/>
      <c r="L38" s="9"/>
      <c r="M38" s="9"/>
      <c r="N38" s="9"/>
    </row>
    <row r="39" spans="1:14" ht="18" x14ac:dyDescent="0.25">
      <c r="A39" s="25"/>
      <c r="B39" s="25"/>
      <c r="C39" s="25"/>
      <c r="D39" s="25"/>
      <c r="E39" s="25"/>
      <c r="F39" s="25"/>
      <c r="G39" s="25"/>
      <c r="H39" s="25"/>
      <c r="I39" s="9"/>
      <c r="J39" s="9"/>
      <c r="K39" s="9"/>
      <c r="L39" s="9"/>
      <c r="M39" s="9"/>
      <c r="N39" s="9"/>
    </row>
    <row r="40" spans="1:14" ht="18" x14ac:dyDescent="0.25">
      <c r="A40" s="25"/>
      <c r="B40" s="25" t="s">
        <v>14</v>
      </c>
      <c r="C40" s="25"/>
      <c r="D40" s="25"/>
      <c r="E40" s="25"/>
      <c r="F40" s="25">
        <f>'Musterlösung Arbeit X'!C23</f>
        <v>2</v>
      </c>
      <c r="G40" s="25"/>
      <c r="H40" s="25"/>
      <c r="I40" s="9"/>
      <c r="J40" s="9"/>
      <c r="K40" s="9"/>
      <c r="L40" s="9"/>
      <c r="M40" s="9"/>
      <c r="N40" s="9"/>
    </row>
    <row r="41" spans="1:14" ht="18" x14ac:dyDescent="0.25">
      <c r="A41" s="25"/>
      <c r="B41" s="25"/>
      <c r="C41" s="25"/>
      <c r="D41" s="25"/>
      <c r="E41" s="25"/>
      <c r="F41" s="25"/>
      <c r="G41" s="25"/>
      <c r="H41" s="25"/>
      <c r="I41" s="9"/>
      <c r="J41" s="9"/>
      <c r="K41" s="9"/>
      <c r="L41" s="9"/>
      <c r="M41" s="9"/>
      <c r="N41" s="9"/>
    </row>
    <row r="42" spans="1:14" ht="18" x14ac:dyDescent="0.25">
      <c r="A42" s="25"/>
      <c r="B42" s="25" t="s">
        <v>15</v>
      </c>
      <c r="C42" s="25"/>
      <c r="D42" s="25"/>
      <c r="E42" s="25"/>
      <c r="F42" s="25">
        <f>'Musterlösung Arbeit X'!C22</f>
        <v>1</v>
      </c>
      <c r="G42" s="25"/>
      <c r="H42" s="25"/>
      <c r="I42" s="9"/>
      <c r="J42" s="9"/>
      <c r="K42" s="9"/>
      <c r="L42" s="9"/>
      <c r="M42" s="9"/>
      <c r="N42" s="9"/>
    </row>
    <row r="43" spans="1:14" ht="18" x14ac:dyDescent="0.25">
      <c r="A43" s="25"/>
      <c r="B43" s="25"/>
      <c r="C43" s="25"/>
      <c r="D43" s="25"/>
      <c r="E43" s="25"/>
      <c r="F43" s="25"/>
      <c r="G43" s="25"/>
      <c r="H43" s="25"/>
      <c r="I43" s="9"/>
      <c r="J43" s="9"/>
      <c r="K43" s="9"/>
      <c r="L43" s="9"/>
      <c r="M43" s="9"/>
      <c r="N43" s="9"/>
    </row>
    <row r="44" spans="1:14" ht="18" x14ac:dyDescent="0.25">
      <c r="A44" s="25"/>
      <c r="B44" s="25" t="s">
        <v>16</v>
      </c>
      <c r="C44" s="25"/>
      <c r="D44" s="25"/>
      <c r="E44" s="25"/>
      <c r="F44" s="27">
        <f>'Musterlösung Arbeit X'!D29</f>
        <v>3.7</v>
      </c>
      <c r="G44" s="25"/>
      <c r="H44" s="25"/>
      <c r="I44" s="24"/>
      <c r="J44" s="24"/>
      <c r="K44" s="24"/>
      <c r="L44" s="24"/>
      <c r="M44" s="24"/>
      <c r="N44" s="24"/>
    </row>
    <row r="45" spans="1:14" ht="18" x14ac:dyDescent="0.25">
      <c r="A45" s="25"/>
      <c r="B45" s="25"/>
      <c r="C45" s="25"/>
      <c r="D45" s="25"/>
      <c r="E45" s="25"/>
      <c r="F45" s="25"/>
      <c r="G45" s="25"/>
      <c r="H45" s="25"/>
    </row>
    <row r="46" spans="1:14" ht="18" x14ac:dyDescent="0.25">
      <c r="A46" s="25"/>
      <c r="B46" s="25"/>
      <c r="C46" s="25"/>
      <c r="D46" s="25"/>
      <c r="E46" s="25"/>
      <c r="F46" s="25"/>
      <c r="G46" s="25"/>
      <c r="H46" s="25"/>
    </row>
    <row r="47" spans="1:14" ht="18" x14ac:dyDescent="0.25">
      <c r="A47" s="25"/>
      <c r="B47" s="25"/>
      <c r="C47" s="25"/>
      <c r="D47" s="25"/>
      <c r="E47" s="25"/>
      <c r="F47" s="25"/>
      <c r="G47" s="25"/>
      <c r="H47" s="25"/>
    </row>
    <row r="48" spans="1:14" ht="20.25" x14ac:dyDescent="0.3">
      <c r="A48" s="25"/>
      <c r="B48" s="25"/>
      <c r="C48" s="25"/>
      <c r="D48" s="25"/>
      <c r="E48" s="25"/>
      <c r="F48" s="25"/>
      <c r="G48" s="25"/>
      <c r="H48" s="25"/>
      <c r="I48" s="8"/>
    </row>
    <row r="49" spans="1:9" ht="20.25" x14ac:dyDescent="0.3">
      <c r="A49" s="25"/>
      <c r="B49" s="25"/>
      <c r="C49" s="25"/>
      <c r="D49" s="25"/>
      <c r="E49" s="25"/>
      <c r="F49" s="25"/>
      <c r="G49" s="25"/>
      <c r="H49" s="25"/>
      <c r="I49" s="8"/>
    </row>
    <row r="50" spans="1:9" ht="20.25" x14ac:dyDescent="0.3">
      <c r="A50" s="25" t="s">
        <v>17</v>
      </c>
      <c r="B50" s="25"/>
      <c r="C50" s="25"/>
      <c r="D50" s="25"/>
      <c r="E50" s="25"/>
      <c r="F50" s="25"/>
      <c r="G50" s="25"/>
      <c r="H50" s="25"/>
      <c r="I50" s="8"/>
    </row>
    <row r="51" spans="1:9" ht="18" x14ac:dyDescent="0.25">
      <c r="A51" s="25"/>
      <c r="B51" s="25"/>
      <c r="C51" s="25"/>
      <c r="D51" s="25"/>
      <c r="E51" s="25"/>
      <c r="F51" s="25"/>
      <c r="G51" s="25"/>
      <c r="H51" s="25"/>
    </row>
  </sheetData>
  <phoneticPr fontId="0" type="noConversion"/>
  <pageMargins left="6.1023622047244102" right="0.43307086614173229" top="0.56999999999999995" bottom="0.70866141732283472" header="0.51181102362204722" footer="0.51181102362204722"/>
  <pageSetup paperSize="9" scale="56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"/>
  <sheetViews>
    <sheetView workbookViewId="0">
      <selection activeCell="D23" sqref="D23"/>
    </sheetView>
  </sheetViews>
  <sheetFormatPr baseColWidth="10" defaultRowHeight="12.75" x14ac:dyDescent="0.2"/>
  <cols>
    <col min="2" max="2" width="13.7109375" customWidth="1"/>
  </cols>
  <sheetData>
    <row r="1" spans="1:9" ht="26.25" x14ac:dyDescent="0.4">
      <c r="A1" s="63" t="s">
        <v>72</v>
      </c>
    </row>
    <row r="5" spans="1:9" x14ac:dyDescent="0.2">
      <c r="A5" s="133" t="s">
        <v>74</v>
      </c>
      <c r="B5" s="133" t="s">
        <v>75</v>
      </c>
      <c r="C5" s="134" t="s">
        <v>81</v>
      </c>
      <c r="D5" s="134" t="s">
        <v>76</v>
      </c>
      <c r="E5" s="134" t="s">
        <v>82</v>
      </c>
      <c r="F5" s="134" t="s">
        <v>83</v>
      </c>
      <c r="G5" s="135">
        <v>5</v>
      </c>
      <c r="H5" s="135" t="s">
        <v>77</v>
      </c>
      <c r="I5" s="135" t="s">
        <v>21</v>
      </c>
    </row>
    <row r="6" spans="1:9" x14ac:dyDescent="0.2">
      <c r="A6" s="59">
        <v>1</v>
      </c>
      <c r="B6" s="64" t="s">
        <v>78</v>
      </c>
      <c r="C6" s="62"/>
      <c r="D6" s="62"/>
      <c r="E6" s="62"/>
      <c r="F6" s="62"/>
      <c r="G6" s="62"/>
      <c r="H6" s="61"/>
      <c r="I6" s="60"/>
    </row>
    <row r="7" spans="1:9" x14ac:dyDescent="0.2">
      <c r="A7" s="82"/>
      <c r="B7" s="139" t="s">
        <v>79</v>
      </c>
      <c r="C7" s="140">
        <v>10</v>
      </c>
      <c r="D7" s="140">
        <v>10</v>
      </c>
      <c r="E7" s="140">
        <v>8</v>
      </c>
      <c r="F7" s="140">
        <v>6</v>
      </c>
      <c r="G7" s="140">
        <v>6</v>
      </c>
      <c r="H7" s="141">
        <v>40</v>
      </c>
      <c r="I7" s="139"/>
    </row>
    <row r="8" spans="1:9" s="14" customFormat="1" x14ac:dyDescent="0.2">
      <c r="A8" s="142"/>
      <c r="B8" s="143" t="s">
        <v>71</v>
      </c>
      <c r="C8" s="144"/>
      <c r="D8" s="144"/>
      <c r="E8" s="144"/>
      <c r="F8" s="144"/>
      <c r="G8" s="144"/>
      <c r="H8" s="144"/>
      <c r="I8" s="145"/>
    </row>
    <row r="9" spans="1:9" s="14" customFormat="1" x14ac:dyDescent="0.2">
      <c r="A9" s="142"/>
      <c r="B9" s="143" t="s">
        <v>80</v>
      </c>
      <c r="C9" s="146"/>
      <c r="D9" s="146"/>
      <c r="E9" s="146"/>
      <c r="F9" s="146"/>
      <c r="G9" s="146"/>
      <c r="H9" s="146"/>
      <c r="I9" s="14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26" sqref="B26"/>
    </sheetView>
  </sheetViews>
  <sheetFormatPr baseColWidth="10" defaultRowHeight="12.75" x14ac:dyDescent="0.2"/>
  <cols>
    <col min="1" max="1" width="5.7109375" customWidth="1"/>
    <col min="2" max="2" width="5.42578125" customWidth="1"/>
    <col min="3" max="3" width="7" customWidth="1"/>
    <col min="4" max="4" width="5.28515625" customWidth="1"/>
  </cols>
  <sheetData>
    <row r="1" spans="1:4" ht="26.25" x14ac:dyDescent="0.4">
      <c r="A1" s="53" t="s">
        <v>31</v>
      </c>
      <c r="B1" s="37"/>
      <c r="C1" s="37"/>
      <c r="D1" s="37"/>
    </row>
    <row r="2" spans="1:4" x14ac:dyDescent="0.2">
      <c r="A2" s="37"/>
      <c r="B2" s="44"/>
      <c r="C2" s="49"/>
      <c r="D2" s="38"/>
    </row>
    <row r="3" spans="1:4" x14ac:dyDescent="0.2">
      <c r="A3" s="42" t="s">
        <v>32</v>
      </c>
      <c r="B3" s="46" t="s">
        <v>69</v>
      </c>
      <c r="C3" s="50" t="s">
        <v>21</v>
      </c>
      <c r="D3" s="39" t="s">
        <v>70</v>
      </c>
    </row>
    <row r="4" spans="1:4" x14ac:dyDescent="0.2">
      <c r="A4" s="55">
        <v>0</v>
      </c>
      <c r="B4" s="47"/>
      <c r="C4" s="56">
        <v>5</v>
      </c>
      <c r="D4" s="45"/>
    </row>
    <row r="5" spans="1:4" x14ac:dyDescent="0.2">
      <c r="A5" s="43">
        <v>0</v>
      </c>
      <c r="B5" s="43">
        <v>40</v>
      </c>
      <c r="C5" s="52">
        <v>5</v>
      </c>
      <c r="D5" s="40">
        <v>0</v>
      </c>
    </row>
    <row r="6" spans="1:4" x14ac:dyDescent="0.2">
      <c r="A6" s="43">
        <v>12</v>
      </c>
      <c r="B6" s="43"/>
      <c r="C6" s="52">
        <v>4</v>
      </c>
      <c r="D6" s="40">
        <v>0</v>
      </c>
    </row>
    <row r="7" spans="1:4" x14ac:dyDescent="0.2">
      <c r="A7" s="43">
        <v>20</v>
      </c>
      <c r="B7" s="43"/>
      <c r="C7" s="52">
        <v>3.7</v>
      </c>
      <c r="D7" s="40">
        <v>0</v>
      </c>
    </row>
    <row r="8" spans="1:4" x14ac:dyDescent="0.2">
      <c r="A8" s="43">
        <v>24</v>
      </c>
      <c r="B8" s="43"/>
      <c r="C8" s="52">
        <v>3.3</v>
      </c>
      <c r="D8" s="40">
        <v>0</v>
      </c>
    </row>
    <row r="9" spans="1:4" x14ac:dyDescent="0.2">
      <c r="A9" s="43">
        <v>26</v>
      </c>
      <c r="B9" s="43"/>
      <c r="C9" s="52">
        <v>3</v>
      </c>
      <c r="D9" s="40">
        <v>0</v>
      </c>
    </row>
    <row r="10" spans="1:4" x14ac:dyDescent="0.2">
      <c r="A10" s="43">
        <v>27</v>
      </c>
      <c r="B10" s="43"/>
      <c r="C10" s="52">
        <v>2.7</v>
      </c>
      <c r="D10" s="40">
        <v>0</v>
      </c>
    </row>
    <row r="11" spans="1:4" x14ac:dyDescent="0.2">
      <c r="A11" s="43">
        <v>29</v>
      </c>
      <c r="B11" s="43"/>
      <c r="C11" s="52">
        <v>2.2999999999999998</v>
      </c>
      <c r="D11" s="40">
        <v>0</v>
      </c>
    </row>
    <row r="12" spans="1:4" x14ac:dyDescent="0.2">
      <c r="A12" s="43">
        <v>31</v>
      </c>
      <c r="B12" s="43"/>
      <c r="C12" s="52">
        <v>2</v>
      </c>
      <c r="D12" s="40">
        <v>0</v>
      </c>
    </row>
    <row r="13" spans="1:4" x14ac:dyDescent="0.2">
      <c r="A13" s="43">
        <v>33</v>
      </c>
      <c r="B13" s="43"/>
      <c r="C13" s="52">
        <v>1.7</v>
      </c>
      <c r="D13" s="40">
        <v>0</v>
      </c>
    </row>
    <row r="14" spans="1:4" x14ac:dyDescent="0.2">
      <c r="A14" s="43">
        <v>35</v>
      </c>
      <c r="B14" s="43"/>
      <c r="C14" s="52">
        <v>1.3</v>
      </c>
      <c r="D14" s="40">
        <v>0</v>
      </c>
    </row>
    <row r="15" spans="1:4" x14ac:dyDescent="0.2">
      <c r="A15" s="43">
        <v>38</v>
      </c>
      <c r="B15" s="48"/>
      <c r="C15" s="52">
        <v>1</v>
      </c>
      <c r="D15" s="40">
        <v>0</v>
      </c>
    </row>
    <row r="16" spans="1:4" s="14" customFormat="1" x14ac:dyDescent="0.2">
      <c r="A16" s="48">
        <v>40</v>
      </c>
      <c r="B16" s="148"/>
      <c r="C16" s="138"/>
      <c r="D16" s="82">
        <f>SUM(D5:D15)</f>
        <v>0</v>
      </c>
    </row>
    <row r="17" spans="1:5" ht="15.75" x14ac:dyDescent="0.25">
      <c r="A17" s="37"/>
      <c r="B17" s="37"/>
      <c r="C17" s="37"/>
      <c r="D17" s="54"/>
      <c r="E17" s="37" t="s">
        <v>71</v>
      </c>
    </row>
    <row r="22" spans="1:5" x14ac:dyDescent="0.2">
      <c r="A22" s="50"/>
      <c r="B22" s="39" t="s">
        <v>70</v>
      </c>
      <c r="C22" s="37"/>
      <c r="D22" s="37"/>
      <c r="E22" s="37"/>
    </row>
    <row r="23" spans="1:5" x14ac:dyDescent="0.2">
      <c r="A23" s="51">
        <v>5</v>
      </c>
      <c r="B23" s="45"/>
      <c r="C23" s="37"/>
      <c r="D23" s="37"/>
      <c r="E23" s="37"/>
    </row>
    <row r="24" spans="1:5" x14ac:dyDescent="0.2">
      <c r="A24" s="52">
        <v>5</v>
      </c>
      <c r="B24" s="40">
        <v>0</v>
      </c>
      <c r="C24" s="37"/>
      <c r="D24" s="37"/>
      <c r="E24" s="37"/>
    </row>
    <row r="25" spans="1:5" x14ac:dyDescent="0.2">
      <c r="A25" s="52">
        <v>4</v>
      </c>
      <c r="B25" s="40">
        <v>0</v>
      </c>
      <c r="C25" s="37"/>
      <c r="D25" s="37"/>
      <c r="E25" s="37"/>
    </row>
    <row r="26" spans="1:5" x14ac:dyDescent="0.2">
      <c r="A26" s="52">
        <v>3.7</v>
      </c>
      <c r="B26" s="40">
        <v>0</v>
      </c>
      <c r="C26" s="37"/>
      <c r="D26" s="37"/>
      <c r="E26" s="37"/>
    </row>
    <row r="27" spans="1:5" x14ac:dyDescent="0.2">
      <c r="A27" s="52">
        <v>3.3</v>
      </c>
      <c r="B27" s="40">
        <v>0</v>
      </c>
      <c r="C27" s="37"/>
      <c r="D27" s="37"/>
      <c r="E27" s="37"/>
    </row>
    <row r="28" spans="1:5" x14ac:dyDescent="0.2">
      <c r="A28" s="52">
        <v>3</v>
      </c>
      <c r="B28" s="40">
        <v>0</v>
      </c>
      <c r="C28" s="37"/>
      <c r="D28" s="37"/>
      <c r="E28" s="37"/>
    </row>
    <row r="29" spans="1:5" x14ac:dyDescent="0.2">
      <c r="A29" s="52">
        <v>2.7</v>
      </c>
      <c r="B29" s="40">
        <v>0</v>
      </c>
      <c r="C29" s="37"/>
      <c r="D29" s="37"/>
      <c r="E29" s="37"/>
    </row>
    <row r="30" spans="1:5" x14ac:dyDescent="0.2">
      <c r="A30" s="52">
        <v>2.2999999999999998</v>
      </c>
      <c r="B30" s="40">
        <v>0</v>
      </c>
      <c r="C30" s="37"/>
      <c r="D30" s="37"/>
      <c r="E30" s="37"/>
    </row>
    <row r="31" spans="1:5" x14ac:dyDescent="0.2">
      <c r="A31" s="52">
        <v>2</v>
      </c>
      <c r="B31" s="40">
        <v>0</v>
      </c>
      <c r="C31" s="37"/>
      <c r="D31" s="37"/>
      <c r="E31" s="37"/>
    </row>
    <row r="32" spans="1:5" x14ac:dyDescent="0.2">
      <c r="A32" s="52">
        <v>1.7</v>
      </c>
      <c r="B32" s="40">
        <v>0</v>
      </c>
      <c r="C32" s="37"/>
      <c r="D32" s="37"/>
      <c r="E32" s="37"/>
    </row>
    <row r="33" spans="1:2" x14ac:dyDescent="0.2">
      <c r="A33" s="52">
        <v>1.3</v>
      </c>
      <c r="B33" s="40">
        <v>0</v>
      </c>
    </row>
    <row r="34" spans="1:2" x14ac:dyDescent="0.2">
      <c r="A34" s="52">
        <v>1</v>
      </c>
      <c r="B34" s="40">
        <v>0</v>
      </c>
    </row>
    <row r="35" spans="1:2" x14ac:dyDescent="0.2">
      <c r="A35" s="49"/>
      <c r="B35" s="41">
        <v>1</v>
      </c>
    </row>
    <row r="36" spans="1:2" ht="15.75" x14ac:dyDescent="0.25">
      <c r="A36" s="37"/>
      <c r="B36" s="54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C6" sqref="C6:G9"/>
    </sheetView>
  </sheetViews>
  <sheetFormatPr baseColWidth="10" defaultRowHeight="12.75" x14ac:dyDescent="0.2"/>
  <cols>
    <col min="2" max="2" width="18.7109375" customWidth="1"/>
  </cols>
  <sheetData>
    <row r="1" spans="1:9" ht="26.25" x14ac:dyDescent="0.4">
      <c r="A1" s="63" t="s">
        <v>72</v>
      </c>
      <c r="B1" s="58"/>
      <c r="C1" s="57"/>
      <c r="D1" s="57"/>
      <c r="E1" s="57"/>
      <c r="F1" s="57"/>
      <c r="G1" s="57"/>
      <c r="H1" s="57"/>
      <c r="I1" s="57"/>
    </row>
    <row r="2" spans="1:9" ht="15" x14ac:dyDescent="0.2">
      <c r="A2" s="65" t="s">
        <v>58</v>
      </c>
      <c r="B2" s="65" t="s">
        <v>85</v>
      </c>
      <c r="C2" s="66" t="s">
        <v>84</v>
      </c>
      <c r="D2" s="57"/>
      <c r="E2" s="57"/>
      <c r="F2" s="57"/>
      <c r="G2" s="57"/>
      <c r="H2" s="57"/>
      <c r="I2" s="57"/>
    </row>
    <row r="3" spans="1:9" ht="15" x14ac:dyDescent="0.2">
      <c r="A3" s="65" t="s">
        <v>73</v>
      </c>
      <c r="B3" s="65"/>
      <c r="C3" s="67">
        <v>41025</v>
      </c>
      <c r="D3" s="57"/>
      <c r="E3" s="57"/>
      <c r="F3" s="57"/>
      <c r="G3" s="57"/>
      <c r="H3" s="57"/>
      <c r="I3" s="57"/>
    </row>
    <row r="5" spans="1:9" x14ac:dyDescent="0.2">
      <c r="A5" s="133" t="s">
        <v>74</v>
      </c>
      <c r="B5" s="133" t="s">
        <v>75</v>
      </c>
      <c r="C5" s="134" t="s">
        <v>81</v>
      </c>
      <c r="D5" s="134" t="s">
        <v>76</v>
      </c>
      <c r="E5" s="134" t="s">
        <v>82</v>
      </c>
      <c r="F5" s="134" t="s">
        <v>83</v>
      </c>
      <c r="G5" s="135">
        <v>5</v>
      </c>
      <c r="H5" s="135" t="s">
        <v>77</v>
      </c>
      <c r="I5" s="135" t="s">
        <v>21</v>
      </c>
    </row>
    <row r="6" spans="1:9" x14ac:dyDescent="0.2">
      <c r="A6" s="59">
        <v>1</v>
      </c>
      <c r="B6" s="64"/>
      <c r="C6" s="62"/>
      <c r="D6" s="62"/>
      <c r="E6" s="62"/>
      <c r="F6" s="62"/>
      <c r="G6" s="62"/>
      <c r="H6" s="61">
        <f>SUM(C6:G6)</f>
        <v>0</v>
      </c>
      <c r="I6" s="60">
        <f>VLOOKUP(H6,Notenschlüssel!$A$4:$C$15,3.1)</f>
        <v>5</v>
      </c>
    </row>
    <row r="7" spans="1:9" s="36" customFormat="1" x14ac:dyDescent="0.2">
      <c r="A7" s="59">
        <v>2</v>
      </c>
      <c r="B7" s="64"/>
      <c r="C7" s="62"/>
      <c r="D7" s="62"/>
      <c r="E7" s="62"/>
      <c r="F7" s="62"/>
      <c r="G7" s="62"/>
      <c r="H7" s="61">
        <f>SUM(C7:G7)</f>
        <v>0</v>
      </c>
      <c r="I7" s="60">
        <f>VLOOKUP(H7,Notenschlüssel!$A$4:$C$15,3.1)</f>
        <v>5</v>
      </c>
    </row>
    <row r="8" spans="1:9" s="36" customFormat="1" x14ac:dyDescent="0.2">
      <c r="A8" s="59">
        <v>3</v>
      </c>
      <c r="B8" s="64"/>
      <c r="C8" s="62"/>
      <c r="D8" s="62"/>
      <c r="E8" s="62"/>
      <c r="F8" s="62"/>
      <c r="G8" s="62"/>
      <c r="H8" s="61">
        <f>SUM(C8:G8)</f>
        <v>0</v>
      </c>
      <c r="I8" s="60">
        <f>VLOOKUP(H8,Notenschlüssel!$A$4:$C$15,3.1)</f>
        <v>5</v>
      </c>
    </row>
    <row r="9" spans="1:9" s="36" customFormat="1" x14ac:dyDescent="0.2">
      <c r="A9" s="59">
        <v>4</v>
      </c>
      <c r="B9" s="64"/>
      <c r="C9" s="62"/>
      <c r="D9" s="62"/>
      <c r="E9" s="62"/>
      <c r="F9" s="62"/>
      <c r="G9" s="62"/>
      <c r="H9" s="61">
        <f>SUM(C9:G9)</f>
        <v>0</v>
      </c>
      <c r="I9" s="60">
        <f>VLOOKUP(H9,Notenschlüssel!$A$4:$C$15,3.1)</f>
        <v>5</v>
      </c>
    </row>
    <row r="10" spans="1:9" s="36" customFormat="1" x14ac:dyDescent="0.2">
      <c r="A10" s="59">
        <v>5</v>
      </c>
      <c r="B10" s="64"/>
      <c r="C10" s="62"/>
      <c r="D10" s="62"/>
      <c r="E10" s="62"/>
      <c r="F10" s="62"/>
      <c r="G10" s="62"/>
      <c r="H10" s="61"/>
      <c r="I10" s="60"/>
    </row>
    <row r="11" spans="1:9" s="36" customFormat="1" x14ac:dyDescent="0.2">
      <c r="A11" s="59">
        <v>6</v>
      </c>
      <c r="B11" s="64"/>
      <c r="C11" s="62"/>
      <c r="D11" s="62"/>
      <c r="E11" s="62"/>
      <c r="F11" s="62"/>
      <c r="G11" s="62"/>
      <c r="H11" s="61"/>
      <c r="I11" s="60"/>
    </row>
    <row r="12" spans="1:9" s="36" customFormat="1" x14ac:dyDescent="0.2">
      <c r="A12" s="59">
        <v>7</v>
      </c>
      <c r="B12" s="64"/>
      <c r="C12" s="62"/>
      <c r="D12" s="62"/>
      <c r="E12" s="62"/>
      <c r="F12" s="62"/>
      <c r="G12" s="62"/>
      <c r="H12" s="61"/>
      <c r="I12" s="60"/>
    </row>
    <row r="13" spans="1:9" s="36" customFormat="1" x14ac:dyDescent="0.2">
      <c r="A13" s="59">
        <v>8</v>
      </c>
      <c r="B13" s="64"/>
      <c r="C13" s="62"/>
      <c r="D13" s="62"/>
      <c r="E13" s="62"/>
      <c r="F13" s="62"/>
      <c r="G13" s="62"/>
      <c r="H13" s="61"/>
      <c r="I13" s="60"/>
    </row>
    <row r="14" spans="1:9" s="36" customFormat="1" x14ac:dyDescent="0.2">
      <c r="A14" s="59">
        <v>9</v>
      </c>
      <c r="B14" s="64"/>
      <c r="C14" s="62"/>
      <c r="D14" s="62"/>
      <c r="E14" s="62"/>
      <c r="F14" s="62"/>
      <c r="G14" s="62"/>
      <c r="H14" s="61"/>
      <c r="I14" s="60"/>
    </row>
    <row r="15" spans="1:9" s="36" customFormat="1" x14ac:dyDescent="0.2">
      <c r="A15" s="59">
        <v>10</v>
      </c>
      <c r="B15" s="64"/>
      <c r="C15" s="62"/>
      <c r="D15" s="62"/>
      <c r="E15" s="62"/>
      <c r="F15" s="62"/>
      <c r="G15" s="62"/>
      <c r="H15" s="61"/>
      <c r="I15" s="60"/>
    </row>
    <row r="16" spans="1:9" s="36" customFormat="1" x14ac:dyDescent="0.2">
      <c r="A16" s="59">
        <v>11</v>
      </c>
      <c r="B16" s="64"/>
      <c r="C16" s="62"/>
      <c r="D16" s="62"/>
      <c r="E16" s="62"/>
      <c r="F16" s="62"/>
      <c r="G16" s="62"/>
      <c r="H16" s="61"/>
      <c r="I16" s="60"/>
    </row>
    <row r="17" spans="1:9" s="36" customFormat="1" x14ac:dyDescent="0.2">
      <c r="A17" s="59">
        <v>12</v>
      </c>
      <c r="B17" s="64"/>
      <c r="C17" s="62"/>
      <c r="D17" s="62"/>
      <c r="E17" s="62"/>
      <c r="F17" s="62"/>
      <c r="G17" s="62"/>
      <c r="H17" s="61"/>
      <c r="I17" s="60"/>
    </row>
    <row r="18" spans="1:9" s="36" customFormat="1" x14ac:dyDescent="0.2">
      <c r="A18" s="59">
        <v>13</v>
      </c>
      <c r="B18" s="64"/>
      <c r="C18" s="62"/>
      <c r="D18" s="62"/>
      <c r="E18" s="62"/>
      <c r="F18" s="62"/>
      <c r="G18" s="62"/>
      <c r="H18" s="61"/>
      <c r="I18" s="60"/>
    </row>
    <row r="19" spans="1:9" s="36" customFormat="1" x14ac:dyDescent="0.2">
      <c r="A19" s="59">
        <v>14</v>
      </c>
      <c r="B19" s="64"/>
      <c r="C19" s="62"/>
      <c r="D19" s="62"/>
      <c r="E19" s="62"/>
      <c r="F19" s="62"/>
      <c r="G19" s="62"/>
      <c r="H19" s="61"/>
      <c r="I19" s="60"/>
    </row>
    <row r="20" spans="1:9" s="36" customFormat="1" x14ac:dyDescent="0.2">
      <c r="A20" s="59">
        <v>15</v>
      </c>
      <c r="B20" s="64"/>
      <c r="C20" s="149"/>
      <c r="D20" s="149"/>
      <c r="E20" s="149"/>
      <c r="F20" s="149"/>
      <c r="G20" s="149"/>
      <c r="H20" s="149"/>
      <c r="I20" s="149"/>
    </row>
    <row r="21" spans="1:9" x14ac:dyDescent="0.2">
      <c r="A21" s="125"/>
      <c r="B21" s="126" t="s">
        <v>79</v>
      </c>
      <c r="C21" s="127">
        <v>10</v>
      </c>
      <c r="D21" s="127">
        <v>10</v>
      </c>
      <c r="E21" s="127">
        <v>8</v>
      </c>
      <c r="F21" s="127">
        <v>6</v>
      </c>
      <c r="G21" s="127">
        <v>6</v>
      </c>
      <c r="H21" s="128">
        <f>SUM(C21:G21)</f>
        <v>40</v>
      </c>
      <c r="I21" s="126"/>
    </row>
    <row r="22" spans="1:9" s="36" customFormat="1" x14ac:dyDescent="0.2">
      <c r="A22" s="129"/>
      <c r="B22" s="130" t="s">
        <v>71</v>
      </c>
      <c r="C22" s="131" t="e">
        <f t="shared" ref="C22:I22" si="0">AVERAGE(C6:C19)</f>
        <v>#DIV/0!</v>
      </c>
      <c r="D22" s="131" t="e">
        <f t="shared" si="0"/>
        <v>#DIV/0!</v>
      </c>
      <c r="E22" s="131" t="e">
        <f t="shared" si="0"/>
        <v>#DIV/0!</v>
      </c>
      <c r="F22" s="131" t="e">
        <f t="shared" si="0"/>
        <v>#DIV/0!</v>
      </c>
      <c r="G22" s="131" t="e">
        <f t="shared" si="0"/>
        <v>#DIV/0!</v>
      </c>
      <c r="H22" s="131">
        <f t="shared" si="0"/>
        <v>0</v>
      </c>
      <c r="I22" s="131">
        <f t="shared" si="0"/>
        <v>5</v>
      </c>
    </row>
    <row r="23" spans="1:9" x14ac:dyDescent="0.2">
      <c r="A23" s="129"/>
      <c r="B23" s="136" t="s">
        <v>86</v>
      </c>
      <c r="C23" s="137" t="e">
        <f>(C22*100)/C21</f>
        <v>#DIV/0!</v>
      </c>
      <c r="D23" s="137" t="e">
        <f t="shared" ref="D23:H23" si="1">(D22*100)/D21</f>
        <v>#DIV/0!</v>
      </c>
      <c r="E23" s="137" t="e">
        <f t="shared" si="1"/>
        <v>#DIV/0!</v>
      </c>
      <c r="F23" s="137" t="e">
        <f t="shared" si="1"/>
        <v>#DIV/0!</v>
      </c>
      <c r="G23" s="137" t="e">
        <f t="shared" si="1"/>
        <v>#DIV/0!</v>
      </c>
      <c r="H23" s="137">
        <f t="shared" si="1"/>
        <v>0</v>
      </c>
      <c r="I23" s="132"/>
    </row>
  </sheetData>
  <pageMargins left="0.7" right="0.7" top="0.78740157499999996" bottom="0.78740157499999996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5" sqref="C5"/>
    </sheetView>
  </sheetViews>
  <sheetFormatPr baseColWidth="10" defaultRowHeight="12.75" x14ac:dyDescent="0.2"/>
  <sheetData>
    <row r="1" spans="1:4" ht="26.25" x14ac:dyDescent="0.4">
      <c r="A1" s="92" t="s">
        <v>31</v>
      </c>
      <c r="B1" s="79"/>
      <c r="C1" s="79"/>
      <c r="D1" s="79"/>
    </row>
    <row r="2" spans="1:4" x14ac:dyDescent="0.2">
      <c r="A2" s="79"/>
      <c r="B2" s="85"/>
      <c r="C2" s="89"/>
      <c r="D2" s="80"/>
    </row>
    <row r="3" spans="1:4" x14ac:dyDescent="0.2">
      <c r="A3" s="83" t="s">
        <v>32</v>
      </c>
      <c r="B3" s="87" t="s">
        <v>69</v>
      </c>
      <c r="C3" s="90" t="s">
        <v>21</v>
      </c>
      <c r="D3" s="81" t="s">
        <v>70</v>
      </c>
    </row>
    <row r="4" spans="1:4" x14ac:dyDescent="0.2">
      <c r="A4" s="94">
        <v>0</v>
      </c>
      <c r="B4" s="88"/>
      <c r="C4" s="95">
        <v>5</v>
      </c>
      <c r="D4" s="86"/>
    </row>
    <row r="5" spans="1:4" x14ac:dyDescent="0.2">
      <c r="A5" s="84">
        <v>16</v>
      </c>
      <c r="B5" s="84">
        <v>40</v>
      </c>
      <c r="C5" s="91">
        <v>5</v>
      </c>
      <c r="D5" s="82">
        <v>0</v>
      </c>
    </row>
    <row r="6" spans="1:4" x14ac:dyDescent="0.2">
      <c r="A6" s="84">
        <v>17</v>
      </c>
      <c r="B6" s="84">
        <v>42.5</v>
      </c>
      <c r="C6" s="91">
        <v>4</v>
      </c>
      <c r="D6" s="82">
        <v>0</v>
      </c>
    </row>
    <row r="7" spans="1:4" x14ac:dyDescent="0.2">
      <c r="A7" s="84">
        <v>20</v>
      </c>
      <c r="B7" s="84">
        <v>50</v>
      </c>
      <c r="C7" s="91">
        <v>3.7</v>
      </c>
      <c r="D7" s="82">
        <v>0</v>
      </c>
    </row>
    <row r="8" spans="1:4" x14ac:dyDescent="0.2">
      <c r="A8" s="84">
        <v>24</v>
      </c>
      <c r="B8" s="84">
        <v>60</v>
      </c>
      <c r="C8" s="91">
        <v>3.3</v>
      </c>
      <c r="D8" s="82">
        <v>0</v>
      </c>
    </row>
    <row r="9" spans="1:4" x14ac:dyDescent="0.2">
      <c r="A9" s="84">
        <v>26</v>
      </c>
      <c r="B9" s="84">
        <v>65</v>
      </c>
      <c r="C9" s="91">
        <v>3</v>
      </c>
      <c r="D9" s="82">
        <v>0</v>
      </c>
    </row>
    <row r="10" spans="1:4" x14ac:dyDescent="0.2">
      <c r="A10" s="84">
        <v>27</v>
      </c>
      <c r="B10" s="84">
        <v>67.5</v>
      </c>
      <c r="C10" s="91">
        <v>2.7</v>
      </c>
      <c r="D10" s="82">
        <v>0</v>
      </c>
    </row>
    <row r="11" spans="1:4" x14ac:dyDescent="0.2">
      <c r="A11" s="84">
        <v>29</v>
      </c>
      <c r="B11" s="84">
        <v>72.5</v>
      </c>
      <c r="C11" s="91">
        <v>2.2999999999999998</v>
      </c>
      <c r="D11" s="82">
        <v>0</v>
      </c>
    </row>
    <row r="12" spans="1:4" x14ac:dyDescent="0.2">
      <c r="A12" s="84">
        <v>31</v>
      </c>
      <c r="B12" s="84">
        <v>77.5</v>
      </c>
      <c r="C12" s="91">
        <v>2</v>
      </c>
      <c r="D12" s="82">
        <v>0</v>
      </c>
    </row>
    <row r="13" spans="1:4" x14ac:dyDescent="0.2">
      <c r="A13" s="84">
        <v>33</v>
      </c>
      <c r="B13" s="84">
        <v>82.5</v>
      </c>
      <c r="C13" s="91">
        <v>1.7</v>
      </c>
      <c r="D13" s="82">
        <v>0</v>
      </c>
    </row>
    <row r="14" spans="1:4" x14ac:dyDescent="0.2">
      <c r="A14" s="84">
        <v>35</v>
      </c>
      <c r="B14" s="84">
        <v>87.5</v>
      </c>
      <c r="C14" s="91">
        <v>1.3</v>
      </c>
      <c r="D14" s="82">
        <v>0</v>
      </c>
    </row>
    <row r="15" spans="1:4" x14ac:dyDescent="0.2">
      <c r="A15" s="84">
        <v>38</v>
      </c>
      <c r="B15" s="84">
        <v>95</v>
      </c>
      <c r="C15" s="91">
        <v>1</v>
      </c>
      <c r="D15" s="82">
        <v>0</v>
      </c>
    </row>
    <row r="16" spans="1:4" x14ac:dyDescent="0.2">
      <c r="A16" s="48">
        <v>40</v>
      </c>
      <c r="B16" s="48">
        <v>100</v>
      </c>
      <c r="C16" s="138"/>
      <c r="D16" s="82">
        <v>0</v>
      </c>
    </row>
    <row r="17" spans="1:5" ht="15.75" x14ac:dyDescent="0.25">
      <c r="A17" s="79"/>
      <c r="B17" s="79"/>
      <c r="C17" s="79"/>
      <c r="D17" s="93"/>
      <c r="E17" s="79" t="s">
        <v>71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Übungsblatt 1</vt:lpstr>
      <vt:lpstr>Musterlösung Klasse</vt:lpstr>
      <vt:lpstr>Musterlösung Arbeit X</vt:lpstr>
      <vt:lpstr>Musterlösung Deckblatt</vt:lpstr>
      <vt:lpstr>Übungsblatt 2</vt:lpstr>
      <vt:lpstr>Notenschlüssel</vt:lpstr>
      <vt:lpstr>Erg. Arbeit X</vt:lpstr>
      <vt:lpstr>Bsp. Erweiterter Notenschlüssel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Maske Notenverwaltung Execel</dc:title>
  <dc:creator>RS Vohenstrauß</dc:creator>
  <cp:lastModifiedBy>Walter Wagner</cp:lastModifiedBy>
  <cp:lastPrinted>2000-09-21T08:44:25Z</cp:lastPrinted>
  <dcterms:created xsi:type="dcterms:W3CDTF">1997-07-22T16:09:16Z</dcterms:created>
  <dcterms:modified xsi:type="dcterms:W3CDTF">2016-05-12T07:34:17Z</dcterms:modified>
</cp:coreProperties>
</file>